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8475"/>
  </bookViews>
  <sheets>
    <sheet name="January 12-13 &amp; 13-14 &amp; 14-15" sheetId="1" r:id="rId1"/>
    <sheet name="Sheet2" sheetId="2" r:id="rId2"/>
    <sheet name="Spring 2013 tournament" sheetId="3" r:id="rId3"/>
  </sheets>
  <calcPr calcId="125725"/>
  <fileRecoveryPr repairLoad="1"/>
</workbook>
</file>

<file path=xl/calcChain.xml><?xml version="1.0" encoding="utf-8"?>
<calcChain xmlns="http://schemas.openxmlformats.org/spreadsheetml/2006/main">
  <c r="Y14" i="1"/>
  <c r="Y13"/>
  <c r="E21"/>
  <c r="D6"/>
  <c r="C6"/>
  <c r="D24"/>
  <c r="C24"/>
  <c r="K24"/>
  <c r="J24"/>
  <c r="J6" s="1"/>
  <c r="E4"/>
  <c r="D4"/>
  <c r="L45"/>
  <c r="D33"/>
  <c r="C33"/>
  <c r="E33"/>
  <c r="E45" s="1"/>
  <c r="X14"/>
  <c r="X13"/>
  <c r="E20"/>
  <c r="E6" s="1"/>
  <c r="D20"/>
  <c r="C20"/>
  <c r="C18" i="3"/>
  <c r="C16"/>
  <c r="W13" i="1"/>
  <c r="W14"/>
  <c r="V14"/>
  <c r="V13"/>
  <c r="C18"/>
  <c r="D18"/>
  <c r="AC14"/>
  <c r="AB14"/>
  <c r="AC13"/>
  <c r="AB13"/>
  <c r="AD14"/>
  <c r="AD13"/>
  <c r="K45"/>
  <c r="K46"/>
  <c r="E18"/>
  <c r="E24" l="1"/>
  <c r="K6"/>
  <c r="L24"/>
  <c r="L6" s="1"/>
  <c r="R6" l="1"/>
  <c r="Q6"/>
  <c r="P6"/>
</calcChain>
</file>

<file path=xl/sharedStrings.xml><?xml version="1.0" encoding="utf-8"?>
<sst xmlns="http://schemas.openxmlformats.org/spreadsheetml/2006/main" count="106" uniqueCount="78">
  <si>
    <t>Corporate Contributions</t>
  </si>
  <si>
    <t>Ind/Bus Contributions</t>
  </si>
  <si>
    <t>2012-2013</t>
  </si>
  <si>
    <t>2013-2014</t>
  </si>
  <si>
    <t>2014-2015</t>
  </si>
  <si>
    <t>4th</t>
  </si>
  <si>
    <t>5th</t>
  </si>
  <si>
    <t>6th</t>
  </si>
  <si>
    <t>7th</t>
  </si>
  <si>
    <t>8th</t>
  </si>
  <si>
    <t>Tryout Fees</t>
  </si>
  <si>
    <t>Uniforms</t>
  </si>
  <si>
    <t>Spiritwear</t>
  </si>
  <si>
    <t>Income</t>
  </si>
  <si>
    <t>Expenses</t>
  </si>
  <si>
    <t>Total</t>
  </si>
  <si>
    <t>Tryout Gym Rental</t>
  </si>
  <si>
    <t>T-Shirts</t>
  </si>
  <si>
    <t>Tournaments</t>
  </si>
  <si>
    <t>Merchant Card Fees</t>
  </si>
  <si>
    <t>Rochester Hotels</t>
  </si>
  <si>
    <t>6th to 8th</t>
  </si>
  <si>
    <t>4th to 5th</t>
  </si>
  <si>
    <t>Fixed Costs</t>
  </si>
  <si>
    <t>Storage</t>
  </si>
  <si>
    <t>Web Site</t>
  </si>
  <si>
    <t>Dibs</t>
  </si>
  <si>
    <t>4th Grade Uniforms</t>
  </si>
  <si>
    <t>Basketballs</t>
  </si>
  <si>
    <t>Pinnies</t>
  </si>
  <si>
    <t>Coaches Supplies</t>
  </si>
  <si>
    <t>Teams</t>
  </si>
  <si>
    <t>Revenue / team</t>
  </si>
  <si>
    <t>6th to 8th (inc Roch Hotel)</t>
  </si>
  <si>
    <t>Capital Improvements</t>
  </si>
  <si>
    <t>MS Scoreboard Console</t>
  </si>
  <si>
    <t>10k Shot Club</t>
  </si>
  <si>
    <t>Insurance</t>
  </si>
  <si>
    <t>Team Training</t>
  </si>
  <si>
    <t>Signs</t>
  </si>
  <si>
    <t>Practice Gym Rental</t>
  </si>
  <si>
    <t>Tournament &amp; Pract Gym
 Exp / Team</t>
  </si>
  <si>
    <t>Paid Coaches</t>
  </si>
  <si>
    <t>Fall</t>
  </si>
  <si>
    <t>Spring</t>
  </si>
  <si>
    <t>Deposit</t>
  </si>
  <si>
    <t>Petty Cash</t>
  </si>
  <si>
    <t>EMT</t>
  </si>
  <si>
    <t>MYAS</t>
  </si>
  <si>
    <t>Host Fee</t>
  </si>
  <si>
    <t>T Shirt</t>
  </si>
  <si>
    <t>Sweatshirt</t>
  </si>
  <si>
    <t>Comm Ed Facility Fee</t>
  </si>
  <si>
    <t>Volunteer Fees</t>
  </si>
  <si>
    <t>Total Income</t>
  </si>
  <si>
    <t>Team Events (incl Varsity Admission)</t>
  </si>
  <si>
    <t>Domain Name (web site)</t>
  </si>
  <si>
    <t>Scholarship - Uniforms</t>
  </si>
  <si>
    <t>Jerseys</t>
  </si>
  <si>
    <t>Shorts</t>
  </si>
  <si>
    <t>Shooting Shirts</t>
  </si>
  <si>
    <t>Pre/Post Season Association Mtgs</t>
  </si>
  <si>
    <t>Printing/Copying</t>
  </si>
  <si>
    <t>MYAS Tournament Registration Book</t>
  </si>
  <si>
    <t>Net Income</t>
  </si>
  <si>
    <t>Total Expenses</t>
  </si>
  <si>
    <t>Pizza &amp; Water (2012 only fall pizza)</t>
  </si>
  <si>
    <t>Bank Balance Before</t>
  </si>
  <si>
    <t>Bank Balance After</t>
  </si>
  <si>
    <t>Net Change</t>
  </si>
  <si>
    <t>Total Direct Team Expenses</t>
  </si>
  <si>
    <t>Total Reg, Fundraise &amp; Donations</t>
  </si>
  <si>
    <t>Net Tournament Fundraising</t>
  </si>
  <si>
    <t>Coach's Shirts/Jackets
(2014-15 in Spiritwear)</t>
  </si>
  <si>
    <t>Background Checks</t>
  </si>
  <si>
    <t>Net Registration Fees Collected</t>
  </si>
  <si>
    <t>Laces (Carly Christenson Tribute)</t>
  </si>
  <si>
    <t>2015-2016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</si>
</sst>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Fill="1"/>
    <xf numFmtId="0" fontId="1" fillId="2" borderId="0" xfId="0" applyFont="1" applyFill="1"/>
    <xf numFmtId="40" fontId="0" fillId="0" borderId="0" xfId="0" applyNumberFormat="1"/>
    <xf numFmtId="40" fontId="1" fillId="2" borderId="0" xfId="0" applyNumberFormat="1" applyFont="1" applyFill="1"/>
    <xf numFmtId="40" fontId="0" fillId="2" borderId="0" xfId="0" applyNumberFormat="1" applyFill="1"/>
    <xf numFmtId="8" fontId="0" fillId="0" borderId="0" xfId="0" applyNumberFormat="1"/>
    <xf numFmtId="8" fontId="0" fillId="2" borderId="0" xfId="0" applyNumberFormat="1" applyFill="1"/>
    <xf numFmtId="8" fontId="0" fillId="3" borderId="0" xfId="0" applyNumberFormat="1" applyFill="1"/>
    <xf numFmtId="8" fontId="0" fillId="4" borderId="0" xfId="0" applyNumberFormat="1" applyFill="1"/>
    <xf numFmtId="8" fontId="0" fillId="0" borderId="0" xfId="0" applyNumberFormat="1" applyFill="1"/>
    <xf numFmtId="40" fontId="1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workbookViewId="0">
      <pane ySplit="1" topLeftCell="A2" activePane="bottomLeft" state="frozen"/>
      <selection activeCell="B1" sqref="B1"/>
      <selection pane="bottomLeft" activeCell="A14" sqref="A14"/>
    </sheetView>
  </sheetViews>
  <sheetFormatPr defaultRowHeight="15"/>
  <cols>
    <col min="2" max="2" width="29" customWidth="1"/>
    <col min="3" max="5" width="9.85546875" bestFit="1" customWidth="1"/>
    <col min="6" max="6" width="9.85546875" customWidth="1"/>
    <col min="9" max="9" width="32.7109375" customWidth="1"/>
    <col min="10" max="12" width="10.85546875" bestFit="1" customWidth="1"/>
    <col min="13" max="13" width="10.85546875" customWidth="1"/>
    <col min="15" max="15" width="14.140625" customWidth="1"/>
    <col min="16" max="16" width="12.28515625" customWidth="1"/>
    <col min="17" max="17" width="12.42578125" customWidth="1"/>
    <col min="18" max="19" width="13" customWidth="1"/>
    <col min="20" max="20" width="9.85546875" bestFit="1" customWidth="1"/>
    <col min="21" max="21" width="26.7109375" customWidth="1"/>
    <col min="27" max="27" width="15.85546875" customWidth="1"/>
  </cols>
  <sheetData>
    <row r="1" spans="1:31">
      <c r="C1" t="s">
        <v>2</v>
      </c>
      <c r="D1" t="s">
        <v>3</v>
      </c>
      <c r="E1" t="s">
        <v>4</v>
      </c>
      <c r="F1" t="s">
        <v>77</v>
      </c>
      <c r="J1" t="s">
        <v>2</v>
      </c>
      <c r="K1" t="s">
        <v>3</v>
      </c>
      <c r="L1" t="s">
        <v>4</v>
      </c>
      <c r="M1" t="s">
        <v>77</v>
      </c>
      <c r="P1" t="s">
        <v>2</v>
      </c>
      <c r="Q1" t="s">
        <v>3</v>
      </c>
      <c r="R1" t="s">
        <v>4</v>
      </c>
      <c r="S1" t="s">
        <v>77</v>
      </c>
    </row>
    <row r="2" spans="1:31">
      <c r="A2" t="s">
        <v>67</v>
      </c>
      <c r="C2" s="5"/>
      <c r="D2" s="5">
        <v>17871.27</v>
      </c>
      <c r="E2" s="5">
        <v>20437.650000000001</v>
      </c>
      <c r="F2" s="5">
        <v>17948.23</v>
      </c>
      <c r="J2" s="8"/>
      <c r="K2" s="8"/>
      <c r="L2" s="8"/>
      <c r="M2" s="8"/>
    </row>
    <row r="3" spans="1:31">
      <c r="A3" t="s">
        <v>68</v>
      </c>
      <c r="C3" s="5">
        <v>17871.27</v>
      </c>
      <c r="D3" s="5">
        <v>20437.650000000001</v>
      </c>
      <c r="E3" s="5">
        <v>17948.23</v>
      </c>
      <c r="F3" s="5"/>
      <c r="J3" s="8"/>
      <c r="K3" s="8"/>
      <c r="L3" s="8"/>
      <c r="M3" s="8"/>
    </row>
    <row r="4" spans="1:31">
      <c r="A4" t="s">
        <v>69</v>
      </c>
      <c r="C4" s="5"/>
      <c r="D4" s="5">
        <f>D3-D2</f>
        <v>2566.380000000001</v>
      </c>
      <c r="E4" s="5">
        <f>E3-E2</f>
        <v>-2489.4200000000019</v>
      </c>
      <c r="F4" s="5"/>
      <c r="G4" s="5"/>
      <c r="J4" s="8"/>
      <c r="K4" s="8"/>
      <c r="L4" s="8"/>
      <c r="M4" s="8"/>
    </row>
    <row r="5" spans="1:31">
      <c r="C5" s="5"/>
      <c r="D5" s="5"/>
      <c r="E5" s="5"/>
      <c r="F5" s="5"/>
      <c r="J5" s="8"/>
      <c r="K5" s="8"/>
      <c r="L5" s="8"/>
      <c r="M5" s="8"/>
    </row>
    <row r="6" spans="1:31">
      <c r="A6" t="s">
        <v>54</v>
      </c>
      <c r="C6" s="5">
        <f>C9+C10+C18+C42+C45+C48+C20+C26</f>
        <v>35638.94</v>
      </c>
      <c r="D6" s="5">
        <f>D9+D10+D18+D42+D45+D48+D20+D26</f>
        <v>44081.509999999995</v>
      </c>
      <c r="E6" s="5">
        <f>E9+E10+E18+E42+E45+E48+E20+E26</f>
        <v>49854.33</v>
      </c>
      <c r="F6" s="5"/>
      <c r="I6" t="s">
        <v>65</v>
      </c>
      <c r="J6" s="8">
        <f>SUM(J13:J64)-J24</f>
        <v>30688.409999999996</v>
      </c>
      <c r="K6" s="8">
        <f>SUM(K13:K64)-K24</f>
        <v>39527.499999999985</v>
      </c>
      <c r="L6" s="8">
        <f>SUM(L13:L64)-L24</f>
        <v>50397.249999999985</v>
      </c>
      <c r="M6" s="8"/>
      <c r="O6" t="s">
        <v>64</v>
      </c>
      <c r="P6" s="8">
        <f>C6-J6</f>
        <v>4950.5300000000061</v>
      </c>
      <c r="Q6" s="8">
        <f>D6-K6</f>
        <v>4554.0100000000093</v>
      </c>
      <c r="R6" s="8">
        <f>E6-L6</f>
        <v>-542.9199999999837</v>
      </c>
      <c r="S6" s="8"/>
      <c r="T6" s="8"/>
    </row>
    <row r="7" spans="1:31">
      <c r="C7" s="5"/>
      <c r="D7" s="5"/>
      <c r="E7" s="5"/>
      <c r="F7" s="5"/>
      <c r="J7" s="8"/>
      <c r="K7" s="8"/>
      <c r="L7" s="8"/>
      <c r="M7" s="8"/>
    </row>
    <row r="8" spans="1:31">
      <c r="A8" t="s">
        <v>13</v>
      </c>
      <c r="C8" s="5"/>
      <c r="D8" s="5"/>
      <c r="E8" s="5"/>
      <c r="F8" s="5"/>
      <c r="J8" s="8"/>
      <c r="K8" s="8"/>
      <c r="L8" s="8"/>
      <c r="M8" s="8"/>
    </row>
    <row r="9" spans="1:31">
      <c r="A9">
        <v>43410</v>
      </c>
      <c r="B9" t="s">
        <v>0</v>
      </c>
      <c r="C9" s="5">
        <v>350</v>
      </c>
      <c r="D9" s="5">
        <v>350</v>
      </c>
      <c r="E9" s="5">
        <v>350</v>
      </c>
      <c r="F9" s="5"/>
      <c r="J9" s="8"/>
      <c r="K9" s="8"/>
      <c r="L9" s="8"/>
      <c r="M9" s="8"/>
    </row>
    <row r="10" spans="1:31">
      <c r="A10">
        <v>43400</v>
      </c>
      <c r="B10" s="4" t="s">
        <v>1</v>
      </c>
      <c r="C10" s="6">
        <v>1000</v>
      </c>
      <c r="D10" s="13">
        <v>4960</v>
      </c>
      <c r="E10" s="6">
        <v>4100</v>
      </c>
      <c r="F10" s="6"/>
      <c r="J10" s="8"/>
      <c r="K10" s="8"/>
      <c r="L10" s="8"/>
      <c r="M10" s="8"/>
    </row>
    <row r="11" spans="1:31">
      <c r="C11" s="5"/>
      <c r="D11" s="5"/>
      <c r="E11" s="5"/>
      <c r="F11" s="5"/>
      <c r="J11" s="8"/>
      <c r="K11" s="8"/>
      <c r="L11" s="8"/>
      <c r="M11" s="8"/>
    </row>
    <row r="12" spans="1:31" ht="30">
      <c r="B12" t="s">
        <v>75</v>
      </c>
      <c r="C12" s="5"/>
      <c r="D12" s="5"/>
      <c r="E12" s="5"/>
      <c r="F12" s="5"/>
      <c r="I12" t="s">
        <v>18</v>
      </c>
      <c r="J12" s="8"/>
      <c r="K12" s="8"/>
      <c r="L12" s="8"/>
      <c r="M12" s="8"/>
      <c r="O12" t="s">
        <v>31</v>
      </c>
      <c r="P12" t="s">
        <v>2</v>
      </c>
      <c r="Q12" t="s">
        <v>3</v>
      </c>
      <c r="R12" t="s">
        <v>4</v>
      </c>
      <c r="S12" t="s">
        <v>77</v>
      </c>
      <c r="U12" s="1" t="s">
        <v>41</v>
      </c>
      <c r="V12" t="s">
        <v>2</v>
      </c>
      <c r="W12" t="s">
        <v>3</v>
      </c>
      <c r="X12" t="s">
        <v>4</v>
      </c>
      <c r="Y12" t="s">
        <v>77</v>
      </c>
      <c r="AA12" t="s">
        <v>32</v>
      </c>
      <c r="AB12" t="s">
        <v>2</v>
      </c>
      <c r="AC12" t="s">
        <v>3</v>
      </c>
      <c r="AD12" t="s">
        <v>4</v>
      </c>
      <c r="AE12" t="s">
        <v>77</v>
      </c>
    </row>
    <row r="13" spans="1:31">
      <c r="B13" t="s">
        <v>5</v>
      </c>
      <c r="C13" s="5">
        <v>3198.5</v>
      </c>
      <c r="D13" s="5">
        <v>5230.5</v>
      </c>
      <c r="E13" s="5">
        <v>4725</v>
      </c>
      <c r="F13" s="5"/>
      <c r="I13" t="s">
        <v>22</v>
      </c>
      <c r="J13" s="8">
        <v>4160</v>
      </c>
      <c r="K13" s="8">
        <v>5290</v>
      </c>
      <c r="L13" s="8">
        <v>10060</v>
      </c>
      <c r="M13" s="8">
        <v>5312.14</v>
      </c>
      <c r="O13" t="s">
        <v>22</v>
      </c>
      <c r="P13">
        <v>3</v>
      </c>
      <c r="Q13">
        <v>3</v>
      </c>
      <c r="R13">
        <v>5</v>
      </c>
      <c r="S13">
        <v>3</v>
      </c>
      <c r="U13" t="s">
        <v>22</v>
      </c>
      <c r="V13">
        <f t="shared" ref="V13:Y14" si="0">(J13+150*P13)/P13</f>
        <v>1536.6666666666667</v>
      </c>
      <c r="W13">
        <f t="shared" si="0"/>
        <v>1913.3333333333333</v>
      </c>
      <c r="X13">
        <f t="shared" si="0"/>
        <v>2162</v>
      </c>
      <c r="Y13">
        <f t="shared" si="0"/>
        <v>1920.7133333333334</v>
      </c>
      <c r="AA13" t="s">
        <v>22</v>
      </c>
      <c r="AB13">
        <f>(C13+C14)/P13</f>
        <v>2303.6666666666665</v>
      </c>
      <c r="AC13">
        <f>(D13+D14)/Q13</f>
        <v>2935.1666666666665</v>
      </c>
      <c r="AD13">
        <f>(E13+E14)/R13</f>
        <v>2082.5</v>
      </c>
    </row>
    <row r="14" spans="1:31">
      <c r="B14" t="s">
        <v>6</v>
      </c>
      <c r="C14" s="5">
        <v>3712.5</v>
      </c>
      <c r="D14" s="5">
        <v>3575</v>
      </c>
      <c r="E14" s="5">
        <v>5687.5</v>
      </c>
      <c r="F14" s="5"/>
      <c r="I14" t="s">
        <v>21</v>
      </c>
      <c r="J14" s="8">
        <v>11900</v>
      </c>
      <c r="K14" s="8">
        <v>14755</v>
      </c>
      <c r="L14" s="8">
        <v>15810</v>
      </c>
      <c r="M14" s="8">
        <v>15022.86</v>
      </c>
      <c r="O14" t="s">
        <v>21</v>
      </c>
      <c r="P14">
        <v>5</v>
      </c>
      <c r="Q14">
        <v>6</v>
      </c>
      <c r="R14">
        <v>6</v>
      </c>
      <c r="S14">
        <v>6</v>
      </c>
      <c r="U14" t="s">
        <v>33</v>
      </c>
      <c r="V14">
        <f t="shared" si="0"/>
        <v>2530</v>
      </c>
      <c r="W14">
        <f t="shared" si="0"/>
        <v>2609.1666666666665</v>
      </c>
      <c r="X14">
        <f t="shared" si="0"/>
        <v>2785</v>
      </c>
      <c r="Y14">
        <f t="shared" si="0"/>
        <v>2653.81</v>
      </c>
      <c r="AA14" t="s">
        <v>21</v>
      </c>
      <c r="AB14">
        <f>(C15+C16+C17)/P14</f>
        <v>2957.5</v>
      </c>
      <c r="AC14">
        <f>(D15+D16+D17)/Q14</f>
        <v>2867.39</v>
      </c>
      <c r="AD14">
        <f>(E15+E16+E17)/R14</f>
        <v>2668.2333333333336</v>
      </c>
    </row>
    <row r="15" spans="1:31">
      <c r="B15" t="s">
        <v>7</v>
      </c>
      <c r="C15" s="5">
        <v>6337.5</v>
      </c>
      <c r="D15" s="5">
        <v>4712.5</v>
      </c>
      <c r="E15" s="5">
        <v>3781.26</v>
      </c>
      <c r="F15" s="5"/>
      <c r="J15" s="8"/>
      <c r="K15" s="8"/>
      <c r="L15" s="8"/>
      <c r="M15" s="8"/>
    </row>
    <row r="16" spans="1:31">
      <c r="B16" t="s">
        <v>8</v>
      </c>
      <c r="C16" s="5">
        <v>5525</v>
      </c>
      <c r="D16" s="5">
        <v>5850.17</v>
      </c>
      <c r="E16" s="5">
        <v>5037.5</v>
      </c>
      <c r="F16" s="5"/>
      <c r="I16" t="s">
        <v>20</v>
      </c>
      <c r="J16" s="8">
        <v>1236.28</v>
      </c>
      <c r="K16" s="8">
        <v>1335.4</v>
      </c>
      <c r="L16" s="8">
        <v>0</v>
      </c>
      <c r="M16" s="8"/>
    </row>
    <row r="17" spans="2:13">
      <c r="B17" t="s">
        <v>9</v>
      </c>
      <c r="C17" s="5">
        <v>2925</v>
      </c>
      <c r="D17" s="5">
        <v>6641.67</v>
      </c>
      <c r="E17" s="5">
        <v>7190.64</v>
      </c>
      <c r="F17" s="5"/>
      <c r="I17" t="s">
        <v>38</v>
      </c>
      <c r="J17" s="8">
        <v>1465</v>
      </c>
      <c r="K17" s="8">
        <v>960</v>
      </c>
      <c r="L17" s="8">
        <v>1345</v>
      </c>
      <c r="M17" s="8"/>
    </row>
    <row r="18" spans="2:13">
      <c r="B18" t="s">
        <v>15</v>
      </c>
      <c r="C18" s="5">
        <f>SUM(C13:C17)</f>
        <v>21698.5</v>
      </c>
      <c r="D18" s="5">
        <f>SUM(D13:D17)</f>
        <v>26009.839999999997</v>
      </c>
      <c r="E18" s="5">
        <f>SUM(E13:E17)</f>
        <v>26421.9</v>
      </c>
      <c r="F18" s="5"/>
      <c r="I18" t="s">
        <v>19</v>
      </c>
      <c r="J18" s="8">
        <v>1478.43</v>
      </c>
      <c r="K18" s="8">
        <v>1864.23</v>
      </c>
      <c r="L18" s="8">
        <v>1379.14</v>
      </c>
      <c r="M18" s="8"/>
    </row>
    <row r="19" spans="2:13">
      <c r="C19" s="5"/>
      <c r="D19" s="5"/>
      <c r="E19" s="5"/>
      <c r="F19" s="5"/>
      <c r="I19" t="s">
        <v>40</v>
      </c>
      <c r="J19" s="8">
        <v>1200</v>
      </c>
      <c r="K19" s="8">
        <v>1375</v>
      </c>
      <c r="L19" s="8">
        <v>1675</v>
      </c>
      <c r="M19" s="8">
        <v>1675</v>
      </c>
    </row>
    <row r="20" spans="2:13">
      <c r="B20" t="s">
        <v>72</v>
      </c>
      <c r="C20" s="5">
        <f>SUM(C21:C22)</f>
        <v>6817.44</v>
      </c>
      <c r="D20" s="5">
        <f>SUM(D21:D22)</f>
        <v>5999.61</v>
      </c>
      <c r="E20" s="5">
        <f>SUM(E21:E22)</f>
        <v>10932.3</v>
      </c>
      <c r="F20" s="5"/>
      <c r="I20" s="2" t="s">
        <v>42</v>
      </c>
      <c r="J20" s="9">
        <v>0</v>
      </c>
      <c r="K20" s="9">
        <v>2000</v>
      </c>
      <c r="L20" s="9">
        <v>7000</v>
      </c>
      <c r="M20" s="9">
        <v>3000</v>
      </c>
    </row>
    <row r="21" spans="2:13">
      <c r="B21" s="2" t="s">
        <v>43</v>
      </c>
      <c r="C21" s="7"/>
      <c r="D21" s="7"/>
      <c r="E21" s="7">
        <f>1742+2050+1200</f>
        <v>4992</v>
      </c>
      <c r="F21" s="7"/>
      <c r="I21" s="3" t="s">
        <v>74</v>
      </c>
      <c r="J21" s="12">
        <v>80</v>
      </c>
      <c r="K21" s="12">
        <v>64</v>
      </c>
      <c r="L21" s="12">
        <v>0</v>
      </c>
      <c r="M21" s="12">
        <v>80</v>
      </c>
    </row>
    <row r="22" spans="2:13">
      <c r="B22" t="s">
        <v>44</v>
      </c>
      <c r="C22" s="5">
        <v>6817.44</v>
      </c>
      <c r="D22" s="5">
        <v>5999.61</v>
      </c>
      <c r="E22" s="5">
        <v>5940.3</v>
      </c>
      <c r="F22" s="5"/>
      <c r="I22" s="3"/>
      <c r="J22" s="12"/>
      <c r="K22" s="12"/>
      <c r="L22" s="12"/>
      <c r="M22" s="12"/>
    </row>
    <row r="23" spans="2:13">
      <c r="C23" s="5"/>
      <c r="D23" s="5"/>
      <c r="E23" s="5"/>
      <c r="F23" s="5"/>
      <c r="I23" s="3"/>
      <c r="J23" s="12"/>
      <c r="K23" s="12"/>
      <c r="L23" s="12"/>
      <c r="M23" s="12"/>
    </row>
    <row r="24" spans="2:13">
      <c r="B24" t="s">
        <v>71</v>
      </c>
      <c r="C24" s="5">
        <f>C9+C10+C18+C20+C26</f>
        <v>29938.94</v>
      </c>
      <c r="D24" s="5">
        <f>D9+D10+D18+D20+D26</f>
        <v>38370.509999999995</v>
      </c>
      <c r="E24" s="5">
        <f>E9+E10+E18+E20+E26</f>
        <v>42445.509999999995</v>
      </c>
      <c r="F24" s="5"/>
      <c r="I24" s="3" t="s">
        <v>70</v>
      </c>
      <c r="J24" s="12">
        <f>SUM(J13:J21)</f>
        <v>21519.71</v>
      </c>
      <c r="K24" s="12">
        <f>SUM(K13:K21)</f>
        <v>27643.63</v>
      </c>
      <c r="L24" s="12">
        <f>SUM(L13:L21)</f>
        <v>37269.14</v>
      </c>
      <c r="M24" s="12"/>
    </row>
    <row r="25" spans="2:13">
      <c r="J25" s="8"/>
      <c r="K25" s="8"/>
      <c r="L25" s="8"/>
      <c r="M25" s="8"/>
    </row>
    <row r="26" spans="2:13">
      <c r="B26" t="s">
        <v>53</v>
      </c>
      <c r="C26" s="5">
        <v>73</v>
      </c>
      <c r="D26" s="5">
        <v>1051.06</v>
      </c>
      <c r="E26" s="5">
        <v>641.30999999999995</v>
      </c>
      <c r="F26" s="5"/>
    </row>
    <row r="27" spans="2:13">
      <c r="C27" s="5"/>
      <c r="D27" s="5"/>
      <c r="E27" s="5"/>
      <c r="F27" s="5"/>
      <c r="J27" s="8"/>
      <c r="K27" s="8"/>
      <c r="L27" s="8"/>
      <c r="M27" s="8"/>
    </row>
    <row r="28" spans="2:13" ht="30">
      <c r="C28" s="5"/>
      <c r="D28" s="5"/>
      <c r="E28" s="5"/>
      <c r="F28" s="5"/>
      <c r="I28" s="1" t="s">
        <v>73</v>
      </c>
      <c r="J28" s="8">
        <v>257</v>
      </c>
      <c r="K28" s="8">
        <v>182</v>
      </c>
      <c r="L28" s="9"/>
      <c r="M28" s="9"/>
    </row>
    <row r="29" spans="2:13">
      <c r="B29" t="s">
        <v>57</v>
      </c>
      <c r="C29" s="5"/>
      <c r="D29" s="5"/>
      <c r="E29" s="5"/>
      <c r="F29" s="5"/>
      <c r="I29" t="s">
        <v>28</v>
      </c>
      <c r="J29" s="8"/>
      <c r="K29" s="8">
        <v>343.92</v>
      </c>
      <c r="L29" s="8">
        <v>735.84</v>
      </c>
      <c r="M29" s="8"/>
    </row>
    <row r="30" spans="2:13">
      <c r="B30" t="s">
        <v>58</v>
      </c>
      <c r="C30" s="5">
        <v>0</v>
      </c>
      <c r="D30" s="5">
        <v>0</v>
      </c>
      <c r="E30" s="5">
        <v>333.13</v>
      </c>
      <c r="F30" s="5"/>
      <c r="I30" t="s">
        <v>29</v>
      </c>
      <c r="J30" s="8"/>
      <c r="K30" s="8">
        <v>89.85</v>
      </c>
      <c r="L30" s="8"/>
      <c r="M30" s="8"/>
    </row>
    <row r="31" spans="2:13">
      <c r="B31" t="s">
        <v>59</v>
      </c>
      <c r="C31" s="5">
        <v>0</v>
      </c>
      <c r="D31" s="5">
        <v>0</v>
      </c>
      <c r="E31" s="5">
        <v>192.5</v>
      </c>
      <c r="F31" s="5"/>
      <c r="I31" t="s">
        <v>30</v>
      </c>
      <c r="J31" s="8">
        <v>537</v>
      </c>
      <c r="K31" s="8">
        <v>225.48</v>
      </c>
      <c r="L31" s="8">
        <v>313.68</v>
      </c>
      <c r="M31" s="8"/>
    </row>
    <row r="32" spans="2:13">
      <c r="B32" t="s">
        <v>60</v>
      </c>
      <c r="C32" s="5">
        <v>0</v>
      </c>
      <c r="D32" s="5">
        <v>0</v>
      </c>
      <c r="E32" s="5">
        <v>350</v>
      </c>
      <c r="F32" s="5"/>
      <c r="J32" s="8"/>
      <c r="K32" s="8"/>
      <c r="L32" s="8"/>
      <c r="M32" s="8"/>
    </row>
    <row r="33" spans="2:13">
      <c r="B33" t="s">
        <v>15</v>
      </c>
      <c r="C33" s="5">
        <f>SUM(C30:C32)</f>
        <v>0</v>
      </c>
      <c r="D33" s="5">
        <f>SUM(D30:D32)</f>
        <v>0</v>
      </c>
      <c r="E33" s="5">
        <f>SUM(E30:E32)</f>
        <v>875.63</v>
      </c>
      <c r="F33" s="5"/>
      <c r="I33" t="s">
        <v>63</v>
      </c>
      <c r="J33" s="8">
        <v>30</v>
      </c>
      <c r="K33" s="8">
        <v>30</v>
      </c>
      <c r="L33" s="8">
        <v>15</v>
      </c>
      <c r="M33" s="8"/>
    </row>
    <row r="34" spans="2:13">
      <c r="C34" s="5"/>
      <c r="D34" s="5"/>
      <c r="E34" s="5"/>
      <c r="F34" s="5"/>
      <c r="J34" s="8"/>
      <c r="K34" s="8"/>
      <c r="L34" s="8"/>
      <c r="M34" s="8"/>
    </row>
    <row r="35" spans="2:13">
      <c r="C35" s="5"/>
      <c r="D35" s="5"/>
      <c r="E35" s="5"/>
      <c r="F35" s="5"/>
      <c r="J35" s="8"/>
      <c r="K35" s="8"/>
      <c r="L35" s="8"/>
      <c r="M35" s="8"/>
    </row>
    <row r="36" spans="2:13">
      <c r="C36" s="5"/>
      <c r="D36" s="5"/>
      <c r="E36" s="5"/>
      <c r="F36" s="5"/>
      <c r="I36" t="s">
        <v>61</v>
      </c>
      <c r="J36" s="8"/>
      <c r="K36" s="8"/>
      <c r="L36" s="8"/>
      <c r="M36" s="8"/>
    </row>
    <row r="37" spans="2:13">
      <c r="C37" s="5"/>
      <c r="D37" s="5"/>
      <c r="E37" s="5"/>
      <c r="F37" s="5"/>
      <c r="I37" t="s">
        <v>62</v>
      </c>
      <c r="J37" s="8">
        <v>30.45</v>
      </c>
      <c r="K37" s="8">
        <v>61.89</v>
      </c>
      <c r="L37" s="8">
        <v>70.430000000000007</v>
      </c>
      <c r="M37" s="8"/>
    </row>
    <row r="38" spans="2:13">
      <c r="C38" s="5"/>
      <c r="D38" s="5"/>
      <c r="E38" s="5"/>
      <c r="F38" s="5"/>
      <c r="I38" t="s">
        <v>66</v>
      </c>
      <c r="J38" s="10">
        <v>106.68</v>
      </c>
      <c r="K38" s="8">
        <v>260.52</v>
      </c>
      <c r="L38" s="8">
        <v>341.56</v>
      </c>
      <c r="M38" s="8"/>
    </row>
    <row r="39" spans="2:13">
      <c r="C39" s="5"/>
      <c r="D39" s="5"/>
      <c r="E39" s="5"/>
      <c r="F39" s="5"/>
      <c r="J39" s="8"/>
      <c r="K39" s="8"/>
      <c r="L39" s="8"/>
      <c r="M39" s="8"/>
    </row>
    <row r="40" spans="2:13">
      <c r="C40" s="5"/>
      <c r="D40" s="5"/>
      <c r="E40" s="5"/>
      <c r="F40" s="5"/>
      <c r="I40" t="s">
        <v>55</v>
      </c>
      <c r="J40" s="8">
        <v>186</v>
      </c>
      <c r="K40" s="8">
        <v>646</v>
      </c>
      <c r="L40" s="8">
        <v>544</v>
      </c>
      <c r="M40" s="8"/>
    </row>
    <row r="41" spans="2:13">
      <c r="C41" s="5"/>
      <c r="D41" s="5"/>
      <c r="E41" s="5"/>
      <c r="F41" s="5"/>
      <c r="J41" s="8"/>
      <c r="K41" s="8"/>
      <c r="L41" s="8"/>
      <c r="M41" s="8"/>
    </row>
    <row r="42" spans="2:13">
      <c r="B42" t="s">
        <v>10</v>
      </c>
      <c r="C42" s="5">
        <v>1180</v>
      </c>
      <c r="D42" s="5">
        <v>980</v>
      </c>
      <c r="E42" s="5">
        <v>1010.57</v>
      </c>
      <c r="F42" s="5"/>
      <c r="I42" t="s">
        <v>16</v>
      </c>
      <c r="J42" s="8"/>
      <c r="K42" s="11">
        <v>233.75</v>
      </c>
      <c r="L42" s="8">
        <v>360</v>
      </c>
      <c r="M42" s="8"/>
    </row>
    <row r="43" spans="2:13">
      <c r="C43" s="5"/>
      <c r="D43" s="5"/>
      <c r="E43" s="5"/>
      <c r="F43" s="5"/>
      <c r="I43" t="s">
        <v>17</v>
      </c>
      <c r="J43" s="8">
        <v>1049</v>
      </c>
      <c r="K43" s="8">
        <v>1173.75</v>
      </c>
      <c r="L43" s="8">
        <v>1240</v>
      </c>
      <c r="M43" s="8"/>
    </row>
    <row r="44" spans="2:13">
      <c r="C44" s="5"/>
      <c r="D44" s="5"/>
      <c r="E44" s="5"/>
      <c r="F44" s="5"/>
      <c r="J44" s="8"/>
      <c r="K44" s="8"/>
      <c r="L44" s="8"/>
      <c r="M44" s="8"/>
    </row>
    <row r="45" spans="2:13">
      <c r="B45" t="s">
        <v>11</v>
      </c>
      <c r="C45" s="5">
        <v>4520</v>
      </c>
      <c r="D45" s="5">
        <v>3620</v>
      </c>
      <c r="E45" s="5">
        <f>4285.62+E33</f>
        <v>5161.25</v>
      </c>
      <c r="F45" s="5"/>
      <c r="I45" t="s">
        <v>11</v>
      </c>
      <c r="J45" s="8">
        <v>4520</v>
      </c>
      <c r="K45" s="8">
        <f>1995+1212+1924</f>
        <v>5131</v>
      </c>
      <c r="L45" s="8">
        <f>2028+1022+2318</f>
        <v>5368</v>
      </c>
      <c r="M45" s="8"/>
    </row>
    <row r="46" spans="2:13">
      <c r="C46" s="5"/>
      <c r="D46" s="5"/>
      <c r="E46" s="5"/>
      <c r="F46" s="5"/>
      <c r="I46" t="s">
        <v>27</v>
      </c>
      <c r="J46" s="8"/>
      <c r="K46" s="8">
        <f>150+360</f>
        <v>510</v>
      </c>
      <c r="L46" s="8"/>
      <c r="M46" s="8"/>
    </row>
    <row r="47" spans="2:13">
      <c r="C47" s="5"/>
      <c r="D47" s="5"/>
      <c r="E47" s="5"/>
      <c r="F47" s="5"/>
      <c r="J47" s="8"/>
      <c r="K47" s="8"/>
      <c r="L47" s="8"/>
      <c r="M47" s="8"/>
    </row>
    <row r="48" spans="2:13">
      <c r="B48" t="s">
        <v>12</v>
      </c>
      <c r="C48" s="5"/>
      <c r="D48" s="5">
        <v>1111</v>
      </c>
      <c r="E48" s="5">
        <v>1237</v>
      </c>
      <c r="F48" s="5"/>
      <c r="I48" t="s">
        <v>12</v>
      </c>
      <c r="J48" s="8"/>
      <c r="K48" s="8">
        <v>1076</v>
      </c>
      <c r="L48" s="12">
        <v>1494</v>
      </c>
      <c r="M48" s="12"/>
    </row>
    <row r="49" spans="3:13">
      <c r="C49" s="5"/>
      <c r="D49" s="5"/>
      <c r="E49" s="5"/>
      <c r="F49" s="5"/>
      <c r="I49" t="s">
        <v>76</v>
      </c>
      <c r="J49" s="8">
        <v>149.57</v>
      </c>
      <c r="K49" s="8"/>
      <c r="L49" s="8"/>
      <c r="M49" s="8"/>
    </row>
    <row r="50" spans="3:13">
      <c r="I50" t="s">
        <v>36</v>
      </c>
      <c r="J50" s="8"/>
      <c r="K50" s="8"/>
      <c r="L50" s="8">
        <v>140</v>
      </c>
      <c r="M50" s="8"/>
    </row>
    <row r="51" spans="3:13">
      <c r="J51" s="8"/>
      <c r="K51" s="8"/>
      <c r="L51" s="8"/>
      <c r="M51" s="8"/>
    </row>
    <row r="52" spans="3:13">
      <c r="H52" t="s">
        <v>23</v>
      </c>
      <c r="J52" s="8"/>
      <c r="K52" s="8"/>
      <c r="L52" s="8"/>
      <c r="M52" s="8"/>
    </row>
    <row r="53" spans="3:13">
      <c r="I53" t="s">
        <v>56</v>
      </c>
      <c r="J53" s="8"/>
      <c r="K53" s="8">
        <v>22.84</v>
      </c>
      <c r="L53" s="8"/>
      <c r="M53" s="8"/>
    </row>
    <row r="54" spans="3:13">
      <c r="I54" t="s">
        <v>24</v>
      </c>
      <c r="J54" s="8">
        <v>753</v>
      </c>
      <c r="K54" s="8">
        <v>816</v>
      </c>
      <c r="L54" s="8">
        <v>923</v>
      </c>
      <c r="M54" s="8"/>
    </row>
    <row r="55" spans="3:13">
      <c r="I55" t="s">
        <v>25</v>
      </c>
      <c r="J55" s="8">
        <v>375</v>
      </c>
      <c r="K55" s="8">
        <v>390</v>
      </c>
      <c r="L55" s="8">
        <v>390</v>
      </c>
      <c r="M55" s="8"/>
    </row>
    <row r="56" spans="3:13">
      <c r="I56" t="s">
        <v>26</v>
      </c>
      <c r="J56" s="8">
        <v>400</v>
      </c>
      <c r="K56" s="8"/>
      <c r="L56" s="8"/>
      <c r="M56" s="8"/>
    </row>
    <row r="57" spans="3:13">
      <c r="I57" t="s">
        <v>37</v>
      </c>
      <c r="J57" s="8">
        <v>775</v>
      </c>
      <c r="K57" s="8">
        <v>550</v>
      </c>
      <c r="L57" s="8">
        <v>860.1</v>
      </c>
      <c r="M57" s="8"/>
    </row>
    <row r="58" spans="3:13">
      <c r="J58" s="8"/>
      <c r="K58" s="8"/>
      <c r="L58" s="8"/>
      <c r="M58" s="8"/>
    </row>
    <row r="59" spans="3:13">
      <c r="H59" t="s">
        <v>34</v>
      </c>
      <c r="J59" s="8"/>
      <c r="K59" s="8"/>
      <c r="L59" s="8"/>
      <c r="M59" s="8"/>
    </row>
    <row r="60" spans="3:13">
      <c r="I60" t="s">
        <v>39</v>
      </c>
      <c r="J60" s="8"/>
      <c r="K60" s="8">
        <v>140.87</v>
      </c>
      <c r="L60" s="8"/>
      <c r="M60" s="8"/>
    </row>
    <row r="61" spans="3:13">
      <c r="I61" t="s">
        <v>35</v>
      </c>
      <c r="J61" s="8"/>
      <c r="K61" s="8"/>
      <c r="L61" s="8">
        <v>332.5</v>
      </c>
      <c r="M61" s="8"/>
    </row>
  </sheetData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8"/>
  <sheetViews>
    <sheetView workbookViewId="0">
      <selection activeCell="C19" sqref="C19"/>
    </sheetView>
  </sheetViews>
  <sheetFormatPr defaultRowHeight="15"/>
  <sheetData>
    <row r="2" spans="1:3">
      <c r="A2" t="s">
        <v>45</v>
      </c>
      <c r="C2">
        <v>10517.94</v>
      </c>
    </row>
    <row r="5" spans="1:3">
      <c r="A5" t="s">
        <v>14</v>
      </c>
    </row>
    <row r="7" spans="1:3">
      <c r="A7" t="s">
        <v>46</v>
      </c>
    </row>
    <row r="8" spans="1:3">
      <c r="A8" t="s">
        <v>47</v>
      </c>
      <c r="C8">
        <v>435</v>
      </c>
    </row>
    <row r="9" spans="1:3">
      <c r="A9" t="s">
        <v>52</v>
      </c>
      <c r="C9">
        <v>1701.5</v>
      </c>
    </row>
    <row r="11" spans="1:3">
      <c r="A11" t="s">
        <v>48</v>
      </c>
    </row>
    <row r="12" spans="1:3">
      <c r="A12" t="s">
        <v>49</v>
      </c>
      <c r="C12">
        <v>420</v>
      </c>
    </row>
    <row r="13" spans="1:3">
      <c r="A13" t="s">
        <v>50</v>
      </c>
      <c r="C13">
        <v>504</v>
      </c>
    </row>
    <row r="14" spans="1:3">
      <c r="A14" t="s">
        <v>51</v>
      </c>
      <c r="C14">
        <v>640</v>
      </c>
    </row>
    <row r="16" spans="1:3">
      <c r="C16">
        <f>SUM(C7:C14)</f>
        <v>3700.5</v>
      </c>
    </row>
    <row r="18" spans="3:3">
      <c r="C18">
        <f>C2-C16</f>
        <v>6817.4400000000005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January 12-13 &amp; 13-14 &amp; 14-15</vt:lpstr>
      <vt:lpstr>Sheet2</vt:lpstr>
      <vt:lpstr>Spring 2013 tournament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dcterms:created xsi:type="dcterms:W3CDTF">2015-04-06T00:41:53Z</dcterms:created>
  <dcterms:modified xsi:type="dcterms:W3CDTF">2015-11-01T15:52:48Z</dcterms:modified>
</cp:coreProperties>
</file>