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rentmcgrew/Dropbox/Cross Country 2025/Results/"/>
    </mc:Choice>
  </mc:AlternateContent>
  <xr:revisionPtr revIDLastSave="2" documentId="13_ncr:1_{FAEB07DB-F4FD-3646-A5A5-C00F28536CEA}" xr6:coauthVersionLast="47" xr6:coauthVersionMax="47" xr10:uidLastSave="{8CF15F4A-8B87-4503-AF10-37DB6835666C}"/>
  <bookViews>
    <workbookView xWindow="820" yWindow="460" windowWidth="27880" windowHeight="16060" xr2:uid="{00000000-000D-0000-FFFF-FFFF00000000}"/>
  </bookViews>
  <sheets>
    <sheet name="2025" sheetId="18" r:id="rId1"/>
    <sheet name="2024" sheetId="17" r:id="rId2"/>
    <sheet name="2023" sheetId="15" r:id="rId3"/>
    <sheet name="2022" sheetId="14" r:id="rId4"/>
    <sheet name="2021" sheetId="12" r:id="rId5"/>
    <sheet name="2020" sheetId="11" r:id="rId6"/>
    <sheet name="2019" sheetId="10" r:id="rId7"/>
    <sheet name="2018" sheetId="8" r:id="rId8"/>
    <sheet name="2017" sheetId="7" r:id="rId9"/>
    <sheet name="2016" sheetId="6" r:id="rId10"/>
    <sheet name="2015" sheetId="5" r:id="rId11"/>
    <sheet name="2014" sheetId="4" r:id="rId12"/>
    <sheet name="2013" sheetId="3" r:id="rId13"/>
    <sheet name="2012" sheetId="2" r:id="rId14"/>
    <sheet name="Sheet1" sheetId="13" r:id="rId15"/>
    <sheet name="2011" sheetId="1" r:id="rId16"/>
  </sheets>
  <definedNames>
    <definedName name="_xlnm._FilterDatabase" localSheetId="10" hidden="1">'2015'!$A$1:$N$52</definedName>
    <definedName name="_xlnm._FilterDatabase" localSheetId="9">'2016'!$B$1:$O$16</definedName>
    <definedName name="_xlnm._FilterDatabase" localSheetId="8">'2017'!$B$1:$P$16</definedName>
    <definedName name="_xlnm._FilterDatabase" localSheetId="7">'2018'!$B$1:$N$48</definedName>
    <definedName name="_xlnm._FilterDatabase" localSheetId="6">'2019'!$B$1:$O$25</definedName>
    <definedName name="_xlnm.Print_Area" localSheetId="15">'2011'!$A$1:$M$38</definedName>
    <definedName name="_xlnm.Print_Area" localSheetId="13">'2012'!$A$1:$N$45</definedName>
    <definedName name="_xlnm.Print_Area" localSheetId="12">'2013'!$A$1:$S$46</definedName>
    <definedName name="_xlnm.Print_Area" localSheetId="11">'2014'!$A$1:$P$47</definedName>
    <definedName name="_xlnm.Print_Area" localSheetId="10">'2015'!$A$1:$M$48</definedName>
    <definedName name="_xlnm.Print_Area" localSheetId="9">'2016'!$A$1:$U$51</definedName>
    <definedName name="_xlnm.Print_Area" localSheetId="8">'2017'!$A$1:$Q$59</definedName>
    <definedName name="_xlnm.Print_Area" localSheetId="7">'2018'!$A$1:$O$64</definedName>
    <definedName name="_xlnm.Print_Area" localSheetId="6">'2019'!$A$1:$P$58</definedName>
    <definedName name="_xlnm.Print_Area" localSheetId="5">'2020'!$A$1:$O$53</definedName>
    <definedName name="_xlnm.Print_Area" localSheetId="4">'2021'!$A$1:$S$48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0" i="18" l="1"/>
  <c r="Q34" i="18"/>
  <c r="Q33" i="18"/>
  <c r="Q28" i="18"/>
  <c r="Q32" i="18"/>
  <c r="Q31" i="18"/>
  <c r="Q29" i="18"/>
  <c r="Q27" i="18"/>
  <c r="Q30" i="18"/>
  <c r="Q26" i="18"/>
  <c r="Q21" i="18"/>
  <c r="Q23" i="18"/>
  <c r="Q24" i="18"/>
  <c r="Q22" i="18"/>
  <c r="Q25" i="18"/>
  <c r="Q16" i="18"/>
  <c r="Q15" i="18"/>
  <c r="Q19" i="18"/>
  <c r="Q18" i="18"/>
  <c r="Q13" i="18"/>
  <c r="Q17" i="18"/>
  <c r="Q9" i="18"/>
  <c r="Q11" i="18"/>
  <c r="Q14" i="18"/>
  <c r="Q10" i="18"/>
  <c r="Q8" i="18"/>
  <c r="Q7" i="18"/>
  <c r="Q6" i="18"/>
  <c r="Q12" i="18"/>
  <c r="Q5" i="18"/>
  <c r="Q4" i="18"/>
  <c r="Q3" i="18"/>
  <c r="Q2" i="18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  <c r="R3" i="17"/>
  <c r="R2" i="17"/>
  <c r="Q41" i="15"/>
  <c r="Q40" i="15"/>
  <c r="Q39" i="15"/>
  <c r="Q38" i="15"/>
  <c r="Q37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5" i="15"/>
  <c r="Q4" i="15"/>
  <c r="Q3" i="15"/>
  <c r="Q2" i="15"/>
  <c r="H38" i="14"/>
  <c r="H45" i="14"/>
  <c r="H41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5" i="14"/>
  <c r="Q4" i="14"/>
  <c r="Q3" i="14"/>
  <c r="Q2" i="14"/>
  <c r="H35" i="14"/>
  <c r="H27" i="14"/>
  <c r="H21" i="14"/>
  <c r="H13" i="14"/>
  <c r="H6" i="14"/>
  <c r="H3" i="14"/>
  <c r="H33" i="14"/>
  <c r="H12" i="14"/>
  <c r="H19" i="14"/>
  <c r="H4" i="14"/>
  <c r="H2" i="14"/>
  <c r="H44" i="14"/>
  <c r="H30" i="14"/>
  <c r="H17" i="14"/>
  <c r="H16" i="14"/>
  <c r="H28" i="14"/>
  <c r="H24" i="14"/>
  <c r="H43" i="14"/>
  <c r="H23" i="14"/>
  <c r="H29" i="14"/>
  <c r="H15" i="14"/>
  <c r="H20" i="14"/>
  <c r="H42" i="14"/>
  <c r="H5" i="14"/>
  <c r="H10" i="14"/>
  <c r="H9" i="14"/>
  <c r="H14" i="14"/>
  <c r="H7" i="14"/>
  <c r="H8" i="14"/>
  <c r="H2" i="11"/>
  <c r="R29" i="12"/>
  <c r="R18" i="12"/>
  <c r="R40" i="12"/>
  <c r="R42" i="12"/>
  <c r="R41" i="12"/>
  <c r="R36" i="12"/>
  <c r="R37" i="12"/>
  <c r="R39" i="12"/>
  <c r="R38" i="12"/>
  <c r="R33" i="12"/>
  <c r="R32" i="12"/>
  <c r="R35" i="12"/>
  <c r="R30" i="12"/>
  <c r="R31" i="12"/>
  <c r="R34" i="12"/>
  <c r="R28" i="12"/>
  <c r="R27" i="12"/>
  <c r="R25" i="12"/>
  <c r="R26" i="12"/>
  <c r="R24" i="12"/>
  <c r="R45" i="12"/>
  <c r="R23" i="12"/>
  <c r="R22" i="12"/>
  <c r="R21" i="12"/>
  <c r="R16" i="12"/>
  <c r="R20" i="12"/>
  <c r="R44" i="12"/>
  <c r="R17" i="12"/>
  <c r="R19" i="12"/>
  <c r="R15" i="12"/>
  <c r="R14" i="12"/>
  <c r="R9" i="12"/>
  <c r="R12" i="12"/>
  <c r="R13" i="12"/>
  <c r="R11" i="12"/>
  <c r="R7" i="12"/>
  <c r="R10" i="12"/>
  <c r="R8" i="12"/>
  <c r="R43" i="12"/>
  <c r="R5" i="12"/>
  <c r="R6" i="12"/>
  <c r="R4" i="12"/>
  <c r="R3" i="12"/>
  <c r="R2" i="12"/>
  <c r="N2" i="11"/>
  <c r="N6" i="11" l="1"/>
  <c r="N7" i="11"/>
  <c r="N5" i="11"/>
  <c r="N8" i="11"/>
  <c r="N4" i="11"/>
  <c r="N3" i="11"/>
  <c r="N41" i="11" l="1"/>
  <c r="N40" i="11"/>
  <c r="N39" i="11"/>
  <c r="N38" i="11"/>
  <c r="N37" i="11"/>
  <c r="N36" i="11"/>
  <c r="N35" i="11"/>
  <c r="N34" i="11"/>
  <c r="N30" i="11"/>
  <c r="N33" i="11"/>
  <c r="N32" i="11"/>
  <c r="N31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H28" i="11" l="1"/>
  <c r="H31" i="11" l="1"/>
  <c r="H37" i="11" l="1"/>
  <c r="H35" i="11"/>
  <c r="H43" i="11"/>
  <c r="H32" i="11"/>
  <c r="H33" i="11"/>
  <c r="H30" i="11"/>
  <c r="H29" i="11"/>
  <c r="H27" i="11"/>
  <c r="H25" i="11"/>
  <c r="H26" i="11"/>
  <c r="H13" i="11"/>
  <c r="H21" i="11"/>
  <c r="H24" i="11"/>
  <c r="H42" i="11"/>
  <c r="H23" i="11"/>
  <c r="H20" i="11"/>
  <c r="H22" i="11"/>
  <c r="H16" i="11"/>
  <c r="H19" i="11"/>
  <c r="H18" i="11"/>
  <c r="H15" i="11"/>
  <c r="H11" i="11"/>
  <c r="H10" i="11"/>
  <c r="H14" i="11"/>
  <c r="H9" i="11"/>
  <c r="H5" i="11"/>
  <c r="H12" i="11"/>
  <c r="H17" i="11"/>
  <c r="H6" i="11"/>
  <c r="H8" i="11"/>
  <c r="H4" i="11"/>
  <c r="H7" i="11"/>
  <c r="H3" i="11"/>
  <c r="U9" i="10" l="1"/>
  <c r="V9" i="10" s="1"/>
  <c r="U10" i="10"/>
  <c r="V10" i="10" s="1"/>
  <c r="U15" i="10"/>
  <c r="V15" i="10"/>
  <c r="U19" i="10"/>
  <c r="V19" i="10" s="1"/>
  <c r="U23" i="10"/>
  <c r="V23" i="10"/>
  <c r="U33" i="10"/>
  <c r="V33" i="10" s="1"/>
  <c r="U39" i="10"/>
  <c r="V39" i="10"/>
  <c r="U42" i="10"/>
  <c r="V42" i="10" s="1"/>
  <c r="U43" i="10"/>
  <c r="V43" i="10"/>
  <c r="U44" i="10"/>
  <c r="V44" i="10" s="1"/>
  <c r="U46" i="10"/>
  <c r="V46" i="10"/>
  <c r="U48" i="10"/>
  <c r="V48" i="10" s="1"/>
  <c r="U49" i="10"/>
  <c r="V49" i="10"/>
  <c r="U50" i="10"/>
  <c r="V50" i="10" s="1"/>
  <c r="U7" i="10"/>
  <c r="V7" i="10"/>
  <c r="N32" i="10"/>
  <c r="S32" i="10" s="1"/>
  <c r="T32" i="10" s="1"/>
  <c r="N34" i="10"/>
  <c r="S34" i="10"/>
  <c r="T34" i="10" s="1"/>
  <c r="N30" i="10"/>
  <c r="W30" i="10" s="1"/>
  <c r="N36" i="10"/>
  <c r="S36" i="10"/>
  <c r="N37" i="10"/>
  <c r="S37" i="10" s="1"/>
  <c r="T37" i="10" s="1"/>
  <c r="N40" i="10"/>
  <c r="S40" i="10"/>
  <c r="T40" i="10" s="1"/>
  <c r="N38" i="10"/>
  <c r="S38" i="10" s="1"/>
  <c r="T38" i="10" s="1"/>
  <c r="N41" i="10"/>
  <c r="S41" i="10"/>
  <c r="N35" i="10"/>
  <c r="S35" i="10" s="1"/>
  <c r="T35" i="10" s="1"/>
  <c r="N47" i="10"/>
  <c r="S47" i="10"/>
  <c r="T47" i="10" s="1"/>
  <c r="N45" i="10"/>
  <c r="S45" i="10" s="1"/>
  <c r="T45" i="10" s="1"/>
  <c r="N26" i="10"/>
  <c r="S26" i="10"/>
  <c r="T26" i="10" s="1"/>
  <c r="N25" i="10"/>
  <c r="S25" i="10" s="1"/>
  <c r="T25" i="10" s="1"/>
  <c r="N3" i="10"/>
  <c r="S3" i="10"/>
  <c r="T3" i="10" s="1"/>
  <c r="N4" i="10"/>
  <c r="S4" i="10"/>
  <c r="T4" i="10"/>
  <c r="N5" i="10"/>
  <c r="S5" i="10" s="1"/>
  <c r="T5" i="10" s="1"/>
  <c r="N6" i="10"/>
  <c r="S6" i="10" s="1"/>
  <c r="T6" i="10" s="1"/>
  <c r="N11" i="10"/>
  <c r="S11" i="10"/>
  <c r="T11" i="10" s="1"/>
  <c r="N8" i="10"/>
  <c r="S8" i="10"/>
  <c r="T8" i="10"/>
  <c r="N16" i="10"/>
  <c r="S16" i="10" s="1"/>
  <c r="T16" i="10" s="1"/>
  <c r="N14" i="10"/>
  <c r="S14" i="10" s="1"/>
  <c r="T14" i="10" s="1"/>
  <c r="N12" i="10"/>
  <c r="W12" i="10" s="1"/>
  <c r="S12" i="10"/>
  <c r="T12" i="10" s="1"/>
  <c r="N13" i="10"/>
  <c r="S13" i="10"/>
  <c r="T13" i="10"/>
  <c r="N20" i="10"/>
  <c r="S20" i="10" s="1"/>
  <c r="T20" i="10" s="1"/>
  <c r="N18" i="10"/>
  <c r="S18" i="10" s="1"/>
  <c r="T18" i="10" s="1"/>
  <c r="N22" i="10"/>
  <c r="O22" i="10" s="1"/>
  <c r="S22" i="10"/>
  <c r="T22" i="10" s="1"/>
  <c r="N21" i="10"/>
  <c r="S21" i="10"/>
  <c r="T21" i="10"/>
  <c r="N17" i="10"/>
  <c r="S17" i="10" s="1"/>
  <c r="T17" i="10" s="1"/>
  <c r="N27" i="10"/>
  <c r="S27" i="10" s="1"/>
  <c r="T27" i="10" s="1"/>
  <c r="N24" i="10"/>
  <c r="S24" i="10"/>
  <c r="T24" i="10" s="1"/>
  <c r="N28" i="10"/>
  <c r="S28" i="10"/>
  <c r="T28" i="10"/>
  <c r="N31" i="10"/>
  <c r="S31" i="10" s="1"/>
  <c r="T31" i="10" s="1"/>
  <c r="N29" i="10"/>
  <c r="W29" i="10" s="1"/>
  <c r="T36" i="10"/>
  <c r="T41" i="10"/>
  <c r="N2" i="10"/>
  <c r="S2" i="10" s="1"/>
  <c r="T2" i="10" s="1"/>
  <c r="W16" i="10"/>
  <c r="W14" i="10"/>
  <c r="W13" i="10"/>
  <c r="N19" i="10"/>
  <c r="O19" i="10" s="1"/>
  <c r="W19" i="10"/>
  <c r="W20" i="10"/>
  <c r="N23" i="10"/>
  <c r="W23" i="10"/>
  <c r="N43" i="10"/>
  <c r="N39" i="10"/>
  <c r="N51" i="10"/>
  <c r="O51" i="10" s="1"/>
  <c r="U52" i="10"/>
  <c r="U53" i="10"/>
  <c r="N52" i="10"/>
  <c r="W52" i="10"/>
  <c r="N42" i="10"/>
  <c r="W42" i="10" s="1"/>
  <c r="N49" i="10"/>
  <c r="N46" i="10"/>
  <c r="O46" i="10" s="1"/>
  <c r="N53" i="10"/>
  <c r="N44" i="10"/>
  <c r="N50" i="10"/>
  <c r="O50" i="10" s="1"/>
  <c r="O47" i="10"/>
  <c r="O17" i="10"/>
  <c r="O20" i="10"/>
  <c r="O40" i="10"/>
  <c r="O28" i="10"/>
  <c r="O32" i="10"/>
  <c r="O36" i="10"/>
  <c r="O23" i="10"/>
  <c r="O39" i="10"/>
  <c r="O43" i="10"/>
  <c r="O52" i="10"/>
  <c r="O45" i="10"/>
  <c r="N48" i="10"/>
  <c r="O48" i="10" s="1"/>
  <c r="O53" i="10"/>
  <c r="O49" i="10"/>
  <c r="O44" i="10"/>
  <c r="O5" i="10"/>
  <c r="O4" i="10"/>
  <c r="N9" i="10"/>
  <c r="O9" i="10" s="1"/>
  <c r="O11" i="10"/>
  <c r="O8" i="10"/>
  <c r="O16" i="10"/>
  <c r="N10" i="10"/>
  <c r="O10" i="10"/>
  <c r="O18" i="10"/>
  <c r="N7" i="10"/>
  <c r="O7" i="10" s="1"/>
  <c r="N15" i="10"/>
  <c r="O15" i="10"/>
  <c r="O12" i="10"/>
  <c r="O27" i="10"/>
  <c r="O13" i="10"/>
  <c r="O21" i="10"/>
  <c r="O24" i="10"/>
  <c r="N33" i="10"/>
  <c r="O33" i="10" s="1"/>
  <c r="O26" i="10"/>
  <c r="O31" i="10"/>
  <c r="O30" i="10"/>
  <c r="O25" i="10"/>
  <c r="O34" i="10"/>
  <c r="O38" i="10"/>
  <c r="O37" i="10"/>
  <c r="O35" i="10"/>
  <c r="O41" i="10"/>
  <c r="W33" i="10"/>
  <c r="W15" i="10"/>
  <c r="W48" i="10"/>
  <c r="W53" i="10"/>
  <c r="W43" i="10"/>
  <c r="W10" i="10"/>
  <c r="W39" i="10"/>
  <c r="W9" i="10"/>
  <c r="W44" i="10"/>
  <c r="W7" i="10"/>
  <c r="W3" i="10"/>
  <c r="W8" i="10"/>
  <c r="W6" i="10"/>
  <c r="W5" i="10"/>
  <c r="W11" i="10"/>
  <c r="W51" i="10"/>
  <c r="W34" i="10"/>
  <c r="W28" i="10"/>
  <c r="W22" i="10"/>
  <c r="W47" i="10"/>
  <c r="W4" i="10"/>
  <c r="W17" i="10"/>
  <c r="W32" i="10"/>
  <c r="W24" i="10"/>
  <c r="W38" i="10"/>
  <c r="W21" i="10"/>
  <c r="W31" i="10"/>
  <c r="W35" i="10"/>
  <c r="W40" i="10"/>
  <c r="W26" i="10"/>
  <c r="W36" i="10"/>
  <c r="W37" i="10"/>
  <c r="W25" i="10"/>
  <c r="W41" i="10"/>
  <c r="W45" i="10"/>
  <c r="W49" i="10"/>
  <c r="O3" i="10"/>
  <c r="U55" i="8"/>
  <c r="T55" i="8"/>
  <c r="M56" i="8"/>
  <c r="M57" i="8"/>
  <c r="M58" i="8"/>
  <c r="M59" i="8"/>
  <c r="M55" i="8"/>
  <c r="V55" i="8"/>
  <c r="M2" i="8"/>
  <c r="M4" i="8"/>
  <c r="M5" i="8"/>
  <c r="M8" i="8"/>
  <c r="M9" i="8"/>
  <c r="M7" i="8"/>
  <c r="M6" i="8"/>
  <c r="M11" i="8"/>
  <c r="M10" i="8"/>
  <c r="M12" i="8"/>
  <c r="N12" i="8" s="1"/>
  <c r="M14" i="8"/>
  <c r="M18" i="8"/>
  <c r="M13" i="8"/>
  <c r="M19" i="8"/>
  <c r="M17" i="8"/>
  <c r="M16" i="8"/>
  <c r="M15" i="8"/>
  <c r="M24" i="8"/>
  <c r="N24" i="8" s="1"/>
  <c r="M26" i="8"/>
  <c r="M22" i="8"/>
  <c r="M23" i="8"/>
  <c r="M29" i="8"/>
  <c r="M30" i="8"/>
  <c r="M20" i="8"/>
  <c r="M25" i="8"/>
  <c r="M32" i="8"/>
  <c r="M38" i="8"/>
  <c r="M21" i="8"/>
  <c r="M36" i="8"/>
  <c r="M35" i="8"/>
  <c r="V35" i="8" s="1"/>
  <c r="M34" i="8"/>
  <c r="M28" i="8"/>
  <c r="M37" i="8"/>
  <c r="M41" i="8"/>
  <c r="M27" i="8"/>
  <c r="M42" i="8"/>
  <c r="M31" i="8"/>
  <c r="M44" i="8"/>
  <c r="V44" i="8" s="1"/>
  <c r="M40" i="8"/>
  <c r="M33" i="8"/>
  <c r="M39" i="8"/>
  <c r="N39" i="8" s="1"/>
  <c r="M45" i="8"/>
  <c r="M43" i="8"/>
  <c r="M47" i="8"/>
  <c r="M48" i="8"/>
  <c r="M49" i="8"/>
  <c r="N49" i="8" s="1"/>
  <c r="M46" i="8"/>
  <c r="M51" i="8"/>
  <c r="M52" i="8"/>
  <c r="M50" i="8"/>
  <c r="M53" i="8"/>
  <c r="M54" i="8"/>
  <c r="M3" i="8"/>
  <c r="N3" i="8" s="1"/>
  <c r="T47" i="8"/>
  <c r="U19" i="8"/>
  <c r="U17" i="8"/>
  <c r="U24" i="8"/>
  <c r="U30" i="8"/>
  <c r="U20" i="8"/>
  <c r="U32" i="8"/>
  <c r="U38" i="8"/>
  <c r="U34" i="8"/>
  <c r="U28" i="8"/>
  <c r="U37" i="8"/>
  <c r="U27" i="8"/>
  <c r="U42" i="8"/>
  <c r="U44" i="8"/>
  <c r="U39" i="8"/>
  <c r="U47" i="8"/>
  <c r="U49" i="8"/>
  <c r="U51" i="8"/>
  <c r="U52" i="8"/>
  <c r="U50" i="8"/>
  <c r="U53" i="8"/>
  <c r="U56" i="8"/>
  <c r="U12" i="8"/>
  <c r="S54" i="8"/>
  <c r="S2" i="8"/>
  <c r="S4" i="8"/>
  <c r="S5" i="8"/>
  <c r="S8" i="8"/>
  <c r="S9" i="8"/>
  <c r="S7" i="8"/>
  <c r="S6" i="8"/>
  <c r="S11" i="8"/>
  <c r="S10" i="8"/>
  <c r="S14" i="8"/>
  <c r="S18" i="8"/>
  <c r="S13" i="8"/>
  <c r="S16" i="8"/>
  <c r="S15" i="8"/>
  <c r="S26" i="8"/>
  <c r="S22" i="8"/>
  <c r="S23" i="8"/>
  <c r="S29" i="8"/>
  <c r="S25" i="8"/>
  <c r="S21" i="8"/>
  <c r="S36" i="8"/>
  <c r="S35" i="8"/>
  <c r="S41" i="8"/>
  <c r="S31" i="8"/>
  <c r="S40" i="8"/>
  <c r="S33" i="8"/>
  <c r="S45" i="8"/>
  <c r="S43" i="8"/>
  <c r="S48" i="8"/>
  <c r="S46" i="8"/>
  <c r="S57" i="8"/>
  <c r="S3" i="8"/>
  <c r="V50" i="8"/>
  <c r="V17" i="8"/>
  <c r="T50" i="8"/>
  <c r="T44" i="8"/>
  <c r="T17" i="8"/>
  <c r="R10" i="8"/>
  <c r="V47" i="8"/>
  <c r="V10" i="8"/>
  <c r="N10" i="8"/>
  <c r="V15" i="8"/>
  <c r="T56" i="8"/>
  <c r="T51" i="8"/>
  <c r="T53" i="8"/>
  <c r="T49" i="8"/>
  <c r="T52" i="8"/>
  <c r="T38" i="8"/>
  <c r="T39" i="8"/>
  <c r="T34" i="8"/>
  <c r="T37" i="8"/>
  <c r="T27" i="8"/>
  <c r="T42" i="8"/>
  <c r="T28" i="8"/>
  <c r="T32" i="8"/>
  <c r="T20" i="8"/>
  <c r="T30" i="8"/>
  <c r="T24" i="8"/>
  <c r="T12" i="8"/>
  <c r="T19" i="8"/>
  <c r="V51" i="8"/>
  <c r="V34" i="8"/>
  <c r="V37" i="8"/>
  <c r="V30" i="8"/>
  <c r="V9" i="8"/>
  <c r="R35" i="8"/>
  <c r="R15" i="8"/>
  <c r="R9" i="8"/>
  <c r="N11" i="8"/>
  <c r="N8" i="8"/>
  <c r="N19" i="8"/>
  <c r="N14" i="8"/>
  <c r="N18" i="8"/>
  <c r="N22" i="8"/>
  <c r="N16" i="8"/>
  <c r="N13" i="8"/>
  <c r="N26" i="8"/>
  <c r="N23" i="8"/>
  <c r="N20" i="8"/>
  <c r="N32" i="8"/>
  <c r="N31" i="8"/>
  <c r="N25" i="8"/>
  <c r="N21" i="8"/>
  <c r="N29" i="8"/>
  <c r="N36" i="8"/>
  <c r="N28" i="8"/>
  <c r="N42" i="8"/>
  <c r="N45" i="8"/>
  <c r="N27" i="8"/>
  <c r="N33" i="8"/>
  <c r="N40" i="8"/>
  <c r="N41" i="8"/>
  <c r="N43" i="8"/>
  <c r="N38" i="8"/>
  <c r="N52" i="8"/>
  <c r="N46" i="8"/>
  <c r="N48" i="8"/>
  <c r="N53" i="8"/>
  <c r="N54" i="8"/>
  <c r="N4" i="8"/>
  <c r="N5" i="8"/>
  <c r="N6" i="8"/>
  <c r="N7" i="8"/>
  <c r="V4" i="8"/>
  <c r="V5" i="8"/>
  <c r="V6" i="8"/>
  <c r="V7" i="8"/>
  <c r="V11" i="8"/>
  <c r="V8" i="8"/>
  <c r="V19" i="8"/>
  <c r="V12" i="8"/>
  <c r="V14" i="8"/>
  <c r="V18" i="8"/>
  <c r="V22" i="8"/>
  <c r="V16" i="8"/>
  <c r="V24" i="8"/>
  <c r="V13" i="8"/>
  <c r="V26" i="8"/>
  <c r="V23" i="8"/>
  <c r="V20" i="8"/>
  <c r="V32" i="8"/>
  <c r="V31" i="8"/>
  <c r="V25" i="8"/>
  <c r="V21" i="8"/>
  <c r="V29" i="8"/>
  <c r="V36" i="8"/>
  <c r="V28" i="8"/>
  <c r="V42" i="8"/>
  <c r="V45" i="8"/>
  <c r="V27" i="8"/>
  <c r="V33" i="8"/>
  <c r="V40" i="8"/>
  <c r="V41" i="8"/>
  <c r="V43" i="8"/>
  <c r="V39" i="8"/>
  <c r="V38" i="8"/>
  <c r="V52" i="8"/>
  <c r="V46" i="8"/>
  <c r="V49" i="8"/>
  <c r="V48" i="8"/>
  <c r="V53" i="8"/>
  <c r="V54" i="8"/>
  <c r="R3" i="8"/>
  <c r="R4" i="8"/>
  <c r="R5" i="8"/>
  <c r="R6" i="8"/>
  <c r="R7" i="8"/>
  <c r="R11" i="8"/>
  <c r="R8" i="8"/>
  <c r="R14" i="8"/>
  <c r="R18" i="8"/>
  <c r="R22" i="8"/>
  <c r="R16" i="8"/>
  <c r="R13" i="8"/>
  <c r="R26" i="8"/>
  <c r="R23" i="8"/>
  <c r="R31" i="8"/>
  <c r="R25" i="8"/>
  <c r="R21" i="8"/>
  <c r="R29" i="8"/>
  <c r="R36" i="8"/>
  <c r="R45" i="8"/>
  <c r="R33" i="8"/>
  <c r="R40" i="8"/>
  <c r="R41" i="8"/>
  <c r="R43" i="8"/>
  <c r="R46" i="8"/>
  <c r="R48" i="8"/>
  <c r="R54" i="8"/>
  <c r="N47" i="8"/>
  <c r="N55" i="8"/>
  <c r="N15" i="8"/>
  <c r="N51" i="8"/>
  <c r="N9" i="8"/>
  <c r="N44" i="8"/>
  <c r="N58" i="8"/>
  <c r="N59" i="8"/>
  <c r="N50" i="8"/>
  <c r="N56" i="8"/>
  <c r="N34" i="8"/>
  <c r="N35" i="8"/>
  <c r="N37" i="8"/>
  <c r="N57" i="8"/>
  <c r="N17" i="8"/>
  <c r="N30" i="8"/>
  <c r="O23" i="7"/>
  <c r="X23" i="7" s="1"/>
  <c r="Y23" i="7"/>
  <c r="P23" i="7"/>
  <c r="O21" i="7"/>
  <c r="X21" i="7" s="1"/>
  <c r="Y21" i="7"/>
  <c r="P21" i="7"/>
  <c r="AA6" i="7"/>
  <c r="AB6" i="7" s="1"/>
  <c r="AC6" i="7" s="1"/>
  <c r="AD6" i="7" s="1"/>
  <c r="AA13" i="7"/>
  <c r="AB13" i="7" s="1"/>
  <c r="AC13" i="7" s="1"/>
  <c r="AD13" i="7" s="1"/>
  <c r="AA3" i="7"/>
  <c r="AB3" i="7" s="1"/>
  <c r="AC3" i="7" s="1"/>
  <c r="AD3" i="7" s="1"/>
  <c r="AA5" i="7"/>
  <c r="AB5" i="7" s="1"/>
  <c r="AC5" i="7" s="1"/>
  <c r="AA4" i="7"/>
  <c r="AB4" i="7" s="1"/>
  <c r="AC4" i="7" s="1"/>
  <c r="AA9" i="7"/>
  <c r="AB9" i="7"/>
  <c r="AC9" i="7" s="1"/>
  <c r="AA10" i="7"/>
  <c r="AB10" i="7"/>
  <c r="AC10" i="7"/>
  <c r="AA2" i="7"/>
  <c r="AB2" i="7" s="1"/>
  <c r="AC2" i="7" s="1"/>
  <c r="O11" i="7"/>
  <c r="Y11" i="7" s="1"/>
  <c r="O7" i="7"/>
  <c r="Y7" i="7"/>
  <c r="O8" i="7"/>
  <c r="Y8" i="7" s="1"/>
  <c r="O14" i="7"/>
  <c r="Y14" i="7"/>
  <c r="O17" i="7"/>
  <c r="Y17" i="7" s="1"/>
  <c r="O20" i="7"/>
  <c r="Y20" i="7"/>
  <c r="O18" i="7"/>
  <c r="Y18" i="7" s="1"/>
  <c r="O15" i="7"/>
  <c r="Y15" i="7"/>
  <c r="O24" i="7"/>
  <c r="Y24" i="7" s="1"/>
  <c r="O26" i="7"/>
  <c r="Y26" i="7"/>
  <c r="O19" i="7"/>
  <c r="Y19" i="7" s="1"/>
  <c r="O22" i="7"/>
  <c r="Y22" i="7"/>
  <c r="O25" i="7"/>
  <c r="Y25" i="7" s="1"/>
  <c r="O35" i="7"/>
  <c r="Y35" i="7"/>
  <c r="O16" i="7"/>
  <c r="Y16" i="7" s="1"/>
  <c r="O34" i="7"/>
  <c r="Y34" i="7"/>
  <c r="O40" i="7"/>
  <c r="Y40" i="7" s="1"/>
  <c r="O29" i="7"/>
  <c r="Y29" i="7"/>
  <c r="O27" i="7"/>
  <c r="Y27" i="7" s="1"/>
  <c r="O30" i="7"/>
  <c r="Y30" i="7"/>
  <c r="O33" i="7"/>
  <c r="Y33" i="7" s="1"/>
  <c r="O42" i="7"/>
  <c r="Y42" i="7"/>
  <c r="O28" i="7"/>
  <c r="Y28" i="7" s="1"/>
  <c r="O31" i="7"/>
  <c r="Y31" i="7"/>
  <c r="O32" i="7"/>
  <c r="Y32" i="7" s="1"/>
  <c r="O38" i="7"/>
  <c r="Y38" i="7"/>
  <c r="O37" i="7"/>
  <c r="Y37" i="7" s="1"/>
  <c r="O41" i="7"/>
  <c r="Y41" i="7"/>
  <c r="O36" i="7"/>
  <c r="Y36" i="7" s="1"/>
  <c r="O39" i="7"/>
  <c r="Y39" i="7"/>
  <c r="O43" i="7"/>
  <c r="Y43" i="7" s="1"/>
  <c r="O45" i="7"/>
  <c r="Y45" i="7"/>
  <c r="O44" i="7"/>
  <c r="Y44" i="7" s="1"/>
  <c r="O46" i="7"/>
  <c r="Y46" i="7"/>
  <c r="Y2" i="7"/>
  <c r="O3" i="7"/>
  <c r="Y3" i="7"/>
  <c r="O5" i="7"/>
  <c r="Y5" i="7" s="1"/>
  <c r="O4" i="7"/>
  <c r="Y4" i="7"/>
  <c r="O6" i="7"/>
  <c r="Y6" i="7" s="1"/>
  <c r="O9" i="7"/>
  <c r="Y9" i="7"/>
  <c r="O13" i="7"/>
  <c r="Y13" i="7" s="1"/>
  <c r="O10" i="7"/>
  <c r="X10" i="7" s="1"/>
  <c r="Y10" i="7"/>
  <c r="O12" i="7"/>
  <c r="Y12" i="7" s="1"/>
  <c r="X3" i="7"/>
  <c r="X4" i="7"/>
  <c r="X9" i="7"/>
  <c r="X11" i="7"/>
  <c r="X13" i="7"/>
  <c r="X7" i="7"/>
  <c r="X17" i="7"/>
  <c r="X14" i="7"/>
  <c r="X15" i="7"/>
  <c r="X19" i="7"/>
  <c r="X18" i="7"/>
  <c r="X26" i="7"/>
  <c r="X22" i="7"/>
  <c r="X25" i="7"/>
  <c r="X35" i="7"/>
  <c r="X34" i="7"/>
  <c r="X40" i="7"/>
  <c r="X30" i="7"/>
  <c r="X20" i="7"/>
  <c r="X42" i="7"/>
  <c r="X28" i="7"/>
  <c r="X33" i="7"/>
  <c r="X29" i="7"/>
  <c r="X38" i="7"/>
  <c r="X27" i="7"/>
  <c r="X39" i="7"/>
  <c r="X43" i="7"/>
  <c r="X41" i="7"/>
  <c r="X31" i="7"/>
  <c r="X46" i="7"/>
  <c r="X45" i="7"/>
  <c r="P31" i="7"/>
  <c r="P46" i="7"/>
  <c r="P45" i="7"/>
  <c r="P20" i="7"/>
  <c r="P43" i="7"/>
  <c r="P16" i="7"/>
  <c r="P26" i="7"/>
  <c r="P33" i="7"/>
  <c r="O49" i="7"/>
  <c r="P49" i="7" s="1"/>
  <c r="O50" i="7"/>
  <c r="O51" i="7"/>
  <c r="O52" i="7"/>
  <c r="T17" i="7"/>
  <c r="T15" i="7"/>
  <c r="T14" i="7"/>
  <c r="T19" i="7"/>
  <c r="T18" i="7"/>
  <c r="T34" i="7"/>
  <c r="T24" i="7"/>
  <c r="T35" i="7"/>
  <c r="T22" i="7"/>
  <c r="T38" i="7"/>
  <c r="T25" i="7"/>
  <c r="T27" i="7"/>
  <c r="T42" i="7"/>
  <c r="T29" i="7"/>
  <c r="T30" i="7"/>
  <c r="T39" i="7"/>
  <c r="T41" i="7"/>
  <c r="T46" i="7"/>
  <c r="T3" i="7"/>
  <c r="T5" i="7"/>
  <c r="T4" i="7"/>
  <c r="T10" i="7"/>
  <c r="T9" i="7"/>
  <c r="T7" i="7"/>
  <c r="T8" i="7"/>
  <c r="T11" i="7"/>
  <c r="P48" i="7"/>
  <c r="P47" i="7"/>
  <c r="P3" i="7"/>
  <c r="P5" i="7"/>
  <c r="P4" i="7"/>
  <c r="P10" i="7"/>
  <c r="P9" i="7"/>
  <c r="P12" i="7"/>
  <c r="P7" i="7"/>
  <c r="P8" i="7"/>
  <c r="P11" i="7"/>
  <c r="P13" i="7"/>
  <c r="P17" i="7"/>
  <c r="P15" i="7"/>
  <c r="P14" i="7"/>
  <c r="P19" i="7"/>
  <c r="P18" i="7"/>
  <c r="P34" i="7"/>
  <c r="P24" i="7"/>
  <c r="P35" i="7"/>
  <c r="P22" i="7"/>
  <c r="P40" i="7"/>
  <c r="P38" i="7"/>
  <c r="P25" i="7"/>
  <c r="P42" i="7"/>
  <c r="P29" i="7"/>
  <c r="P30" i="7"/>
  <c r="P39" i="7"/>
  <c r="P28" i="7"/>
  <c r="P37" i="7"/>
  <c r="P41" i="7"/>
  <c r="N5" i="6"/>
  <c r="T5" i="6"/>
  <c r="U5" i="6"/>
  <c r="N10" i="6"/>
  <c r="T10" i="6"/>
  <c r="U10" i="6"/>
  <c r="N16" i="6"/>
  <c r="T16" i="6" s="1"/>
  <c r="U16" i="6" s="1"/>
  <c r="N19" i="6"/>
  <c r="T19" i="6" s="1"/>
  <c r="U19" i="6" s="1"/>
  <c r="N20" i="6"/>
  <c r="T20" i="6"/>
  <c r="U20" i="6"/>
  <c r="N25" i="6"/>
  <c r="T25" i="6"/>
  <c r="U25" i="6"/>
  <c r="N26" i="6"/>
  <c r="T26" i="6" s="1"/>
  <c r="U26" i="6" s="1"/>
  <c r="N27" i="6"/>
  <c r="O27" i="6" s="1"/>
  <c r="N32" i="6"/>
  <c r="T32" i="6"/>
  <c r="U32" i="6" s="1"/>
  <c r="N33" i="6"/>
  <c r="T33" i="6"/>
  <c r="U33" i="6"/>
  <c r="N35" i="6"/>
  <c r="T35" i="6" s="1"/>
  <c r="U35" i="6" s="1"/>
  <c r="N3" i="6"/>
  <c r="T3" i="6"/>
  <c r="U3" i="6" s="1"/>
  <c r="N4" i="6"/>
  <c r="R4" i="6"/>
  <c r="S4" i="6" s="1"/>
  <c r="N6" i="6"/>
  <c r="R6" i="6"/>
  <c r="S6" i="6"/>
  <c r="N7" i="6"/>
  <c r="R7" i="6" s="1"/>
  <c r="S7" i="6" s="1"/>
  <c r="N9" i="6"/>
  <c r="R9" i="6"/>
  <c r="S9" i="6" s="1"/>
  <c r="N13" i="6"/>
  <c r="R13" i="6"/>
  <c r="S13" i="6"/>
  <c r="N14" i="6"/>
  <c r="R14" i="6"/>
  <c r="S14" i="6"/>
  <c r="N17" i="6"/>
  <c r="R17" i="6" s="1"/>
  <c r="S17" i="6" s="1"/>
  <c r="N18" i="6"/>
  <c r="R18" i="6" s="1"/>
  <c r="S18" i="6" s="1"/>
  <c r="N21" i="6"/>
  <c r="R21" i="6"/>
  <c r="S21" i="6"/>
  <c r="N22" i="6"/>
  <c r="R22" i="6"/>
  <c r="S22" i="6"/>
  <c r="N24" i="6"/>
  <c r="R24" i="6" s="1"/>
  <c r="S24" i="6" s="1"/>
  <c r="N29" i="6"/>
  <c r="O29" i="6" s="1"/>
  <c r="N30" i="6"/>
  <c r="R30" i="6"/>
  <c r="S30" i="6"/>
  <c r="N31" i="6"/>
  <c r="R31" i="6"/>
  <c r="S31" i="6"/>
  <c r="N36" i="6"/>
  <c r="R36" i="6" s="1"/>
  <c r="S36" i="6" s="1"/>
  <c r="N37" i="6"/>
  <c r="R37" i="6"/>
  <c r="S37" i="6" s="1"/>
  <c r="N39" i="6"/>
  <c r="R39" i="6"/>
  <c r="S39" i="6" s="1"/>
  <c r="N43" i="6"/>
  <c r="R43" i="6"/>
  <c r="S43" i="6"/>
  <c r="N2" i="6"/>
  <c r="R2" i="6" s="1"/>
  <c r="S2" i="6" s="1"/>
  <c r="N44" i="6"/>
  <c r="O44" i="6" s="1"/>
  <c r="N42" i="6"/>
  <c r="N41" i="6"/>
  <c r="O45" i="6"/>
  <c r="N8" i="6"/>
  <c r="N12" i="6"/>
  <c r="O12" i="6" s="1"/>
  <c r="N11" i="6"/>
  <c r="N15" i="6"/>
  <c r="N40" i="6"/>
  <c r="O40" i="6" s="1"/>
  <c r="N34" i="6"/>
  <c r="O34" i="6" s="1"/>
  <c r="N23" i="6"/>
  <c r="N28" i="6"/>
  <c r="N38" i="6"/>
  <c r="O41" i="6"/>
  <c r="O33" i="6"/>
  <c r="O38" i="6"/>
  <c r="O32" i="6"/>
  <c r="O42" i="6"/>
  <c r="O43" i="6"/>
  <c r="O39" i="6"/>
  <c r="O37" i="6"/>
  <c r="O30" i="6"/>
  <c r="O16" i="6"/>
  <c r="O28" i="6"/>
  <c r="O21" i="6"/>
  <c r="O31" i="6"/>
  <c r="O22" i="6"/>
  <c r="O20" i="6"/>
  <c r="O24" i="6"/>
  <c r="O25" i="6"/>
  <c r="O17" i="6"/>
  <c r="O14" i="6"/>
  <c r="O13" i="6"/>
  <c r="O10" i="6"/>
  <c r="O23" i="6"/>
  <c r="O6" i="6"/>
  <c r="O15" i="6"/>
  <c r="O8" i="6"/>
  <c r="O7" i="6"/>
  <c r="O11" i="6"/>
  <c r="O5" i="6"/>
  <c r="O9" i="6"/>
  <c r="O3" i="6"/>
  <c r="O4" i="6"/>
  <c r="O2" i="6"/>
  <c r="M48" i="5"/>
  <c r="N48" i="5"/>
  <c r="M47" i="5"/>
  <c r="N47" i="5"/>
  <c r="M45" i="5"/>
  <c r="N45" i="5"/>
  <c r="M4" i="5"/>
  <c r="N4" i="5"/>
  <c r="M5" i="5"/>
  <c r="N5" i="5"/>
  <c r="M6" i="5"/>
  <c r="N6" i="5"/>
  <c r="M3" i="5"/>
  <c r="N3" i="5"/>
  <c r="M8" i="5"/>
  <c r="N8" i="5" s="1"/>
  <c r="M7" i="5"/>
  <c r="N7" i="5"/>
  <c r="M11" i="5"/>
  <c r="N11" i="5" s="1"/>
  <c r="M9" i="5"/>
  <c r="N9" i="5"/>
  <c r="M10" i="5"/>
  <c r="N10" i="5" s="1"/>
  <c r="M12" i="5"/>
  <c r="N12" i="5"/>
  <c r="M13" i="5"/>
  <c r="N13" i="5" s="1"/>
  <c r="M14" i="5"/>
  <c r="N14" i="5"/>
  <c r="M15" i="5"/>
  <c r="N15" i="5" s="1"/>
  <c r="M19" i="5"/>
  <c r="N19" i="5"/>
  <c r="M17" i="5"/>
  <c r="N17" i="5" s="1"/>
  <c r="M18" i="5"/>
  <c r="N18" i="5"/>
  <c r="M22" i="5"/>
  <c r="N22" i="5" s="1"/>
  <c r="M20" i="5"/>
  <c r="N20" i="5"/>
  <c r="M23" i="5"/>
  <c r="N23" i="5" s="1"/>
  <c r="M25" i="5"/>
  <c r="N25" i="5"/>
  <c r="M21" i="5"/>
  <c r="N21" i="5" s="1"/>
  <c r="M26" i="5"/>
  <c r="N26" i="5"/>
  <c r="M24" i="5"/>
  <c r="N24" i="5" s="1"/>
  <c r="M30" i="5"/>
  <c r="N30" i="5"/>
  <c r="M32" i="5"/>
  <c r="N32" i="5" s="1"/>
  <c r="M29" i="5"/>
  <c r="N29" i="5"/>
  <c r="M27" i="5"/>
  <c r="N27" i="5" s="1"/>
  <c r="M34" i="5"/>
  <c r="N34" i="5"/>
  <c r="M37" i="5"/>
  <c r="N37" i="5" s="1"/>
  <c r="M35" i="5"/>
  <c r="N35" i="5"/>
  <c r="M42" i="5"/>
  <c r="N42" i="5" s="1"/>
  <c r="M40" i="5"/>
  <c r="N40" i="5"/>
  <c r="M41" i="5"/>
  <c r="N41" i="5" s="1"/>
  <c r="M44" i="5"/>
  <c r="N44" i="5"/>
  <c r="M43" i="5"/>
  <c r="N43" i="5" s="1"/>
  <c r="M16" i="5"/>
  <c r="N16" i="5"/>
  <c r="M28" i="5"/>
  <c r="N28" i="5" s="1"/>
  <c r="M33" i="5"/>
  <c r="N33" i="5"/>
  <c r="M36" i="5"/>
  <c r="N36" i="5" s="1"/>
  <c r="M31" i="5"/>
  <c r="N31" i="5"/>
  <c r="M38" i="5"/>
  <c r="N38" i="5" s="1"/>
  <c r="M39" i="5"/>
  <c r="N39" i="5"/>
  <c r="M46" i="5"/>
  <c r="N46" i="5" s="1"/>
  <c r="M2" i="5"/>
  <c r="N2" i="5"/>
  <c r="R4" i="4"/>
  <c r="R3" i="4"/>
  <c r="R28" i="4"/>
  <c r="R7" i="4"/>
  <c r="R9" i="4"/>
  <c r="R32" i="4"/>
  <c r="R5" i="4"/>
  <c r="R2" i="4"/>
  <c r="R8" i="4"/>
  <c r="R12" i="4"/>
  <c r="R11" i="4"/>
  <c r="S28" i="4"/>
  <c r="S21" i="4"/>
  <c r="S7" i="4"/>
  <c r="S16" i="4"/>
  <c r="S39" i="4"/>
  <c r="S36" i="4"/>
  <c r="S29" i="4"/>
  <c r="S25" i="4"/>
  <c r="S9" i="4"/>
  <c r="S6" i="4"/>
  <c r="S30" i="4"/>
  <c r="S13" i="4"/>
  <c r="S38" i="4"/>
  <c r="S32" i="4"/>
  <c r="S5" i="4"/>
  <c r="S35" i="4"/>
  <c r="S27" i="4"/>
  <c r="S14" i="4"/>
  <c r="S20" i="4"/>
  <c r="S2" i="4"/>
  <c r="S8" i="4"/>
  <c r="S12" i="4"/>
  <c r="S15" i="4"/>
  <c r="S26" i="4"/>
  <c r="S34" i="4"/>
  <c r="S37" i="4"/>
  <c r="S23" i="4"/>
  <c r="S17" i="4"/>
  <c r="S33" i="4"/>
  <c r="S10" i="4"/>
  <c r="S24" i="4"/>
  <c r="S4" i="4"/>
  <c r="S31" i="4"/>
  <c r="S19" i="4"/>
  <c r="S18" i="4"/>
  <c r="S3" i="4"/>
  <c r="S22" i="4"/>
  <c r="S11" i="4"/>
  <c r="N2" i="8"/>
  <c r="R2" i="8"/>
  <c r="V2" i="8"/>
  <c r="W2" i="10"/>
  <c r="O2" i="10"/>
  <c r="O36" i="6" l="1"/>
  <c r="O18" i="6"/>
  <c r="O19" i="6"/>
  <c r="O35" i="6"/>
  <c r="O26" i="6"/>
  <c r="R29" i="6"/>
  <c r="S29" i="6" s="1"/>
  <c r="T27" i="6"/>
  <c r="U27" i="6" s="1"/>
  <c r="X6" i="7"/>
  <c r="P44" i="7"/>
  <c r="T2" i="7"/>
  <c r="T6" i="7"/>
  <c r="T32" i="7"/>
  <c r="T37" i="7"/>
  <c r="P32" i="7"/>
  <c r="P36" i="7"/>
  <c r="X37" i="7"/>
  <c r="X24" i="7"/>
  <c r="X12" i="7"/>
  <c r="X44" i="7"/>
  <c r="V3" i="8"/>
  <c r="W46" i="10"/>
  <c r="W50" i="10"/>
  <c r="O29" i="10"/>
  <c r="O42" i="10"/>
  <c r="W18" i="10"/>
  <c r="S30" i="10"/>
  <c r="T30" i="10" s="1"/>
  <c r="P2" i="7"/>
  <c r="P27" i="7"/>
  <c r="P6" i="7"/>
  <c r="T13" i="7"/>
  <c r="T12" i="7"/>
  <c r="T33" i="7"/>
  <c r="T28" i="7"/>
  <c r="T40" i="7"/>
  <c r="X2" i="7"/>
  <c r="X36" i="7"/>
  <c r="X32" i="7"/>
  <c r="X16" i="7"/>
  <c r="X8" i="7"/>
  <c r="X5" i="7"/>
  <c r="O6" i="10"/>
  <c r="W27" i="10"/>
  <c r="O14" i="10"/>
  <c r="S29" i="10"/>
  <c r="T29" i="10" s="1"/>
  <c r="H11" i="14"/>
</calcChain>
</file>

<file path=xl/sharedStrings.xml><?xml version="1.0" encoding="utf-8"?>
<sst xmlns="http://schemas.openxmlformats.org/spreadsheetml/2006/main" count="2527" uniqueCount="782">
  <si>
    <t>First Name</t>
  </si>
  <si>
    <t>Last Name</t>
  </si>
  <si>
    <t>Grade</t>
  </si>
  <si>
    <t>Intrasquad</t>
  </si>
  <si>
    <t>St. Olaf</t>
  </si>
  <si>
    <t>Faribault</t>
  </si>
  <si>
    <t>Mayo</t>
  </si>
  <si>
    <t>Luther</t>
  </si>
  <si>
    <t>Jim Flim</t>
  </si>
  <si>
    <t>Zumbrota</t>
  </si>
  <si>
    <t>EV Berg</t>
  </si>
  <si>
    <t>All City</t>
  </si>
  <si>
    <t>Big 9</t>
  </si>
  <si>
    <t>Sections</t>
  </si>
  <si>
    <t>State</t>
  </si>
  <si>
    <t>SeasonPR</t>
  </si>
  <si>
    <t>Mile AVG</t>
  </si>
  <si>
    <t>Lifetime 5K PR</t>
  </si>
  <si>
    <t>Stella</t>
  </si>
  <si>
    <t>Zoller</t>
  </si>
  <si>
    <t>Eleanor</t>
  </si>
  <si>
    <t>Day</t>
  </si>
  <si>
    <t>Teagan</t>
  </si>
  <si>
    <t>Jones</t>
  </si>
  <si>
    <t>Ava</t>
  </si>
  <si>
    <t>Halvorsen</t>
  </si>
  <si>
    <t>Olivia</t>
  </si>
  <si>
    <t>Gagnon</t>
  </si>
  <si>
    <t>Alice Nelly</t>
  </si>
  <si>
    <t>Toledano</t>
  </si>
  <si>
    <t>Dahlia</t>
  </si>
  <si>
    <t>Fox</t>
  </si>
  <si>
    <t>Alyssa</t>
  </si>
  <si>
    <t>Carroll</t>
  </si>
  <si>
    <t>Eva</t>
  </si>
  <si>
    <t>Keller</t>
  </si>
  <si>
    <t>Lana</t>
  </si>
  <si>
    <t>Im</t>
  </si>
  <si>
    <t>Violet</t>
  </si>
  <si>
    <t>Cummings</t>
  </si>
  <si>
    <t>Bentall</t>
  </si>
  <si>
    <t xml:space="preserve">Esther </t>
  </si>
  <si>
    <t>Anna</t>
  </si>
  <si>
    <t>O'Byrne</t>
  </si>
  <si>
    <t>Bella</t>
  </si>
  <si>
    <t>Crow</t>
  </si>
  <si>
    <t>Oshn</t>
  </si>
  <si>
    <t>Funk</t>
  </si>
  <si>
    <t>Presley</t>
  </si>
  <si>
    <t>Meyer</t>
  </si>
  <si>
    <t>Helena</t>
  </si>
  <si>
    <t>Comfere</t>
  </si>
  <si>
    <t>Chloe</t>
  </si>
  <si>
    <t>Creo</t>
  </si>
  <si>
    <t>Madeline</t>
  </si>
  <si>
    <t>Lucier</t>
  </si>
  <si>
    <t>Liv</t>
  </si>
  <si>
    <t>Riley</t>
  </si>
  <si>
    <t>San</t>
  </si>
  <si>
    <t>Emma</t>
  </si>
  <si>
    <t>Olson</t>
  </si>
  <si>
    <t>Addison</t>
  </si>
  <si>
    <t>Watson</t>
  </si>
  <si>
    <t>Nikki</t>
  </si>
  <si>
    <t>Ferguson</t>
  </si>
  <si>
    <t>Amelia</t>
  </si>
  <si>
    <t>Boline</t>
  </si>
  <si>
    <t>Clara</t>
  </si>
  <si>
    <t>Rock</t>
  </si>
  <si>
    <t xml:space="preserve">Britta </t>
  </si>
  <si>
    <t>DeGrote</t>
  </si>
  <si>
    <t>Alexis</t>
  </si>
  <si>
    <t>Sparrow</t>
  </si>
  <si>
    <t>Sophie</t>
  </si>
  <si>
    <t>Nelson</t>
  </si>
  <si>
    <t>Brennan</t>
  </si>
  <si>
    <t>Clements</t>
  </si>
  <si>
    <t>Megan</t>
  </si>
  <si>
    <t>Pringle</t>
  </si>
  <si>
    <t xml:space="preserve">Solana </t>
  </si>
  <si>
    <t>Valdez</t>
  </si>
  <si>
    <t>Isabella</t>
  </si>
  <si>
    <t>Renner</t>
  </si>
  <si>
    <t>Color Key</t>
  </si>
  <si>
    <t>1st 5K</t>
  </si>
  <si>
    <t>Lifetime PR</t>
  </si>
  <si>
    <t>Season PR</t>
  </si>
  <si>
    <t>Alumni</t>
  </si>
  <si>
    <t>Griak</t>
  </si>
  <si>
    <t>Sophia</t>
  </si>
  <si>
    <t>Jazzlyn</t>
  </si>
  <si>
    <t>Hanenberger</t>
  </si>
  <si>
    <t>Austin</t>
  </si>
  <si>
    <t>Trabuco</t>
  </si>
  <si>
    <t>Schardt</t>
  </si>
  <si>
    <t>Vivian</t>
  </si>
  <si>
    <t>Hatlevig</t>
  </si>
  <si>
    <t>Gale</t>
  </si>
  <si>
    <t>Tollefson</t>
  </si>
  <si>
    <t>McJunkin</t>
  </si>
  <si>
    <t>Leo</t>
  </si>
  <si>
    <t>Erickson</t>
  </si>
  <si>
    <t>Gamble</t>
  </si>
  <si>
    <t>Leah</t>
  </si>
  <si>
    <t>Monosmith</t>
  </si>
  <si>
    <t>Iris</t>
  </si>
  <si>
    <t>Lin</t>
  </si>
  <si>
    <t>Eckerman</t>
  </si>
  <si>
    <t>Maddy</t>
  </si>
  <si>
    <t>Rand</t>
  </si>
  <si>
    <t>Jessica</t>
  </si>
  <si>
    <t>Strohschein</t>
  </si>
  <si>
    <t>Madeleine</t>
  </si>
  <si>
    <t>Schmidt</t>
  </si>
  <si>
    <t>Sidney</t>
  </si>
  <si>
    <t>Flies</t>
  </si>
  <si>
    <t>Aubrey</t>
  </si>
  <si>
    <t>Beadling</t>
  </si>
  <si>
    <t>Jacklin</t>
  </si>
  <si>
    <t>Kek</t>
  </si>
  <si>
    <t>Lucy</t>
  </si>
  <si>
    <t>Manning</t>
  </si>
  <si>
    <t>Audrey</t>
  </si>
  <si>
    <t>Clark</t>
  </si>
  <si>
    <t>Red Wing</t>
  </si>
  <si>
    <t xml:space="preserve">Addy </t>
  </si>
  <si>
    <t>Ashley</t>
  </si>
  <si>
    <t>Calvert</t>
  </si>
  <si>
    <t>Stephanie</t>
  </si>
  <si>
    <t>Bannon</t>
  </si>
  <si>
    <t>Ethnie</t>
  </si>
  <si>
    <t>Vogl</t>
  </si>
  <si>
    <t>Gail</t>
  </si>
  <si>
    <t>Nelly</t>
  </si>
  <si>
    <t xml:space="preserve">Annie </t>
  </si>
  <si>
    <t>Church</t>
  </si>
  <si>
    <t xml:space="preserve">Anna </t>
  </si>
  <si>
    <t>Mona</t>
  </si>
  <si>
    <t>Wallaschek</t>
  </si>
  <si>
    <t>Julia</t>
  </si>
  <si>
    <t>Jack</t>
  </si>
  <si>
    <t xml:space="preserve">Olivia </t>
  </si>
  <si>
    <t>Lilli</t>
  </si>
  <si>
    <t>Potter</t>
  </si>
  <si>
    <t>Morgan</t>
  </si>
  <si>
    <t>Morey</t>
  </si>
  <si>
    <t>Carrie</t>
  </si>
  <si>
    <t>Guenther</t>
  </si>
  <si>
    <t>19:16.7(2mi)</t>
  </si>
  <si>
    <t>19:17.1 (2mi)</t>
  </si>
  <si>
    <t>Lazarus</t>
  </si>
  <si>
    <t>Madelyn</t>
  </si>
  <si>
    <t>Stroschein</t>
  </si>
  <si>
    <t>Marina</t>
  </si>
  <si>
    <t>Herrera</t>
  </si>
  <si>
    <t>Tsedenia</t>
  </si>
  <si>
    <t>Bezie</t>
  </si>
  <si>
    <t>?</t>
  </si>
  <si>
    <t xml:space="preserve">Zoe </t>
  </si>
  <si>
    <t>Timmerman</t>
  </si>
  <si>
    <t>16:54.9 (2mi)</t>
  </si>
  <si>
    <t xml:space="preserve">Mayo adjusted </t>
  </si>
  <si>
    <t>Grace</t>
  </si>
  <si>
    <t>Oyen</t>
  </si>
  <si>
    <t>Claire</t>
  </si>
  <si>
    <t>Mohr</t>
  </si>
  <si>
    <t>Klaus</t>
  </si>
  <si>
    <t>Gilbertson</t>
  </si>
  <si>
    <t>Sadie</t>
  </si>
  <si>
    <t>Santiago-Nelson</t>
  </si>
  <si>
    <t>Mayla</t>
  </si>
  <si>
    <t>Gulich</t>
  </si>
  <si>
    <t>Mosman</t>
  </si>
  <si>
    <t>Cassie</t>
  </si>
  <si>
    <t>Peterson</t>
  </si>
  <si>
    <t>9:16(1 mile)</t>
  </si>
  <si>
    <t>Nya</t>
  </si>
  <si>
    <t>Kullang</t>
  </si>
  <si>
    <t>Thea</t>
  </si>
  <si>
    <t>Ebling</t>
  </si>
  <si>
    <t>Wanjala</t>
  </si>
  <si>
    <t>Carlson</t>
  </si>
  <si>
    <t>Giana</t>
  </si>
  <si>
    <t>Biedermann</t>
  </si>
  <si>
    <t>Lauren</t>
  </si>
  <si>
    <t>Buchan</t>
  </si>
  <si>
    <t>Malina</t>
  </si>
  <si>
    <t>Iverson</t>
  </si>
  <si>
    <t>8:27(1 mile)</t>
  </si>
  <si>
    <t>Time Trial</t>
  </si>
  <si>
    <t xml:space="preserve">Austin </t>
  </si>
  <si>
    <t>St. Charles</t>
  </si>
  <si>
    <t>JAZZLYN</t>
  </si>
  <si>
    <t>HANENBERGER</t>
  </si>
  <si>
    <t>CLARA</t>
  </si>
  <si>
    <t>ROCK</t>
  </si>
  <si>
    <t>SOPHIA</t>
  </si>
  <si>
    <t>COMFERE</t>
  </si>
  <si>
    <t>ADDY</t>
  </si>
  <si>
    <t>CROW</t>
  </si>
  <si>
    <t>TRABUCO</t>
  </si>
  <si>
    <t>ELLIE</t>
  </si>
  <si>
    <t>FLODSTROM</t>
  </si>
  <si>
    <t>MEGAN</t>
  </si>
  <si>
    <t>GAMBLE</t>
  </si>
  <si>
    <t>LANA</t>
  </si>
  <si>
    <t>SCHARDT</t>
  </si>
  <si>
    <t>ASHLEY</t>
  </si>
  <si>
    <t>CALVERT</t>
  </si>
  <si>
    <t>GRACE</t>
  </si>
  <si>
    <t>OYEN</t>
  </si>
  <si>
    <t>ABBEY</t>
  </si>
  <si>
    <t>AVA</t>
  </si>
  <si>
    <t>AUSTIN</t>
  </si>
  <si>
    <t>ANNIE</t>
  </si>
  <si>
    <t>CHURCH</t>
  </si>
  <si>
    <t>MADISON</t>
  </si>
  <si>
    <t>OHM</t>
  </si>
  <si>
    <t>JULIA</t>
  </si>
  <si>
    <t>JACK</t>
  </si>
  <si>
    <t>STEPHANIE</t>
  </si>
  <si>
    <t>BANNON</t>
  </si>
  <si>
    <t>KAIA</t>
  </si>
  <si>
    <t>BERRY</t>
  </si>
  <si>
    <t>LEAH</t>
  </si>
  <si>
    <t>MONOSMITH</t>
  </si>
  <si>
    <t>VIVIAN</t>
  </si>
  <si>
    <t>HATLEVIG</t>
  </si>
  <si>
    <t>IRIS</t>
  </si>
  <si>
    <t>LIN</t>
  </si>
  <si>
    <t>ETHNIE</t>
  </si>
  <si>
    <t>VOGL</t>
  </si>
  <si>
    <t>AVERY</t>
  </si>
  <si>
    <t>BENIKE</t>
  </si>
  <si>
    <t>ANNA</t>
  </si>
  <si>
    <t>PANKRATZ</t>
  </si>
  <si>
    <t>ECKERMAN</t>
  </si>
  <si>
    <t>TOLLEFSON</t>
  </si>
  <si>
    <t>VIOLET</t>
  </si>
  <si>
    <t>CUMMINGS</t>
  </si>
  <si>
    <t xml:space="preserve">KAI </t>
  </si>
  <si>
    <t>ANDERSON</t>
  </si>
  <si>
    <t>GILBERTSON</t>
  </si>
  <si>
    <t>MADELINE</t>
  </si>
  <si>
    <t>LUCIER</t>
  </si>
  <si>
    <t>AMALIYA</t>
  </si>
  <si>
    <t>BENJAMIN</t>
  </si>
  <si>
    <t>RYLEY</t>
  </si>
  <si>
    <t>RANDOLPH</t>
  </si>
  <si>
    <t>MYA</t>
  </si>
  <si>
    <t>CARRIE</t>
  </si>
  <si>
    <t>GUENTHER</t>
  </si>
  <si>
    <t>ERICKSON</t>
  </si>
  <si>
    <t>MADELEINE</t>
  </si>
  <si>
    <t>SCHMIDT</t>
  </si>
  <si>
    <t>11:30 (1 mile)</t>
  </si>
  <si>
    <t>9:41.8 (1mi)</t>
  </si>
  <si>
    <t>20:45.9 (2mi)</t>
  </si>
  <si>
    <t>20:20.9 (2 mi)</t>
  </si>
  <si>
    <t>ALEXA</t>
  </si>
  <si>
    <t>BORMANN</t>
  </si>
  <si>
    <t>MAREN</t>
  </si>
  <si>
    <t>UNTERHOLZNER</t>
  </si>
  <si>
    <t>Nyarang</t>
  </si>
  <si>
    <t>20:29.3 (2mi)</t>
  </si>
  <si>
    <t>20:20.6 (2 mi)</t>
  </si>
  <si>
    <t>THEA</t>
  </si>
  <si>
    <t>EBLING</t>
  </si>
  <si>
    <t>12:10 (1 mile)</t>
  </si>
  <si>
    <t>11:11.5 (1 mi)</t>
  </si>
  <si>
    <t>22:17.8 (2 mi)</t>
  </si>
  <si>
    <t>PRINGLE</t>
  </si>
  <si>
    <t>21:08.3 (2mi)</t>
  </si>
  <si>
    <t>MADELYN</t>
  </si>
  <si>
    <t xml:space="preserve">RAND </t>
  </si>
  <si>
    <t>VAN STRAATEN</t>
  </si>
  <si>
    <t>ALLIE</t>
  </si>
  <si>
    <t>AUBREY</t>
  </si>
  <si>
    <t>BEADLING</t>
  </si>
  <si>
    <t>EMMA</t>
  </si>
  <si>
    <t>WU</t>
  </si>
  <si>
    <t>20:54.9(2mi)</t>
  </si>
  <si>
    <t>LILLY</t>
  </si>
  <si>
    <t>KEILLOR</t>
  </si>
  <si>
    <t>LILLI</t>
  </si>
  <si>
    <t>POTTER</t>
  </si>
  <si>
    <t>Mayo Dual</t>
  </si>
  <si>
    <t xml:space="preserve">Northf/Kato West </t>
  </si>
  <si>
    <t>Alb Lea/Kato East</t>
  </si>
  <si>
    <t>Adjusted time (Albert Lea)</t>
  </si>
  <si>
    <t>Winona/Owatonna</t>
  </si>
  <si>
    <t xml:space="preserve">Faribault Dual </t>
  </si>
  <si>
    <t>Big 9's</t>
  </si>
  <si>
    <t>CAITLIN</t>
  </si>
  <si>
    <t>MCWILLIAMS</t>
  </si>
  <si>
    <t>DNF</t>
  </si>
  <si>
    <t>GRACIE</t>
  </si>
  <si>
    <t>SHANNON</t>
  </si>
  <si>
    <t>KENNEDY</t>
  </si>
  <si>
    <t>SPEER</t>
  </si>
  <si>
    <t>1.5 mile</t>
  </si>
  <si>
    <t>LILY</t>
  </si>
  <si>
    <t>HARVEY</t>
  </si>
  <si>
    <t>DNR</t>
  </si>
  <si>
    <t>RYAAN</t>
  </si>
  <si>
    <t>JORDAN</t>
  </si>
  <si>
    <t>HUNTER</t>
  </si>
  <si>
    <t>ALISON</t>
  </si>
  <si>
    <t>ARYA</t>
  </si>
  <si>
    <t>JACOBSON</t>
  </si>
  <si>
    <t>LILLIAN</t>
  </si>
  <si>
    <t>2.5 mile</t>
  </si>
  <si>
    <t>LAUREN</t>
  </si>
  <si>
    <t>BUCHAN</t>
  </si>
  <si>
    <t>MELISSA</t>
  </si>
  <si>
    <t>MAGRUDER</t>
  </si>
  <si>
    <t xml:space="preserve"> 25:34.7</t>
  </si>
  <si>
    <t>1 mile</t>
  </si>
  <si>
    <t>TEIJAH</t>
  </si>
  <si>
    <t>WOOLLEY</t>
  </si>
  <si>
    <t>REEMA</t>
  </si>
  <si>
    <t>MOHAMED</t>
  </si>
  <si>
    <t>EMILEE</t>
  </si>
  <si>
    <t>MOSMAN</t>
  </si>
  <si>
    <t>MAYA</t>
  </si>
  <si>
    <t>NIICHEL</t>
  </si>
  <si>
    <t>PARMITA</t>
  </si>
  <si>
    <t>DAS</t>
  </si>
  <si>
    <t>MAYUKHA</t>
  </si>
  <si>
    <t>ISABELLA</t>
  </si>
  <si>
    <t>GOVRIK</t>
  </si>
  <si>
    <t>Top 7</t>
  </si>
  <si>
    <t>SADHIKA</t>
  </si>
  <si>
    <t>BANDI</t>
  </si>
  <si>
    <t>OLIVE</t>
  </si>
  <si>
    <t>MORGAN</t>
  </si>
  <si>
    <t>MOREY</t>
  </si>
  <si>
    <t>TEAGAN</t>
  </si>
  <si>
    <t>NELSON</t>
  </si>
  <si>
    <t>RUBY</t>
  </si>
  <si>
    <t>NOVAK</t>
  </si>
  <si>
    <t>2 mile</t>
  </si>
  <si>
    <t>BROOKE</t>
  </si>
  <si>
    <t>BLEGEN</t>
  </si>
  <si>
    <t>Tri-County</t>
  </si>
  <si>
    <t>Cowbell</t>
  </si>
  <si>
    <t>St Charles</t>
  </si>
  <si>
    <t>All-City</t>
  </si>
  <si>
    <t>Section</t>
  </si>
  <si>
    <t>SPR Avg</t>
  </si>
  <si>
    <t>2018 LPR</t>
  </si>
  <si>
    <t>1st 5k</t>
  </si>
  <si>
    <t>Returners Improvement</t>
  </si>
  <si>
    <t>1st 5k Improvement</t>
  </si>
  <si>
    <t>New PR?</t>
  </si>
  <si>
    <t>Nuttall</t>
  </si>
  <si>
    <t>Kennedy</t>
  </si>
  <si>
    <t>Speer</t>
  </si>
  <si>
    <t>Gracie</t>
  </si>
  <si>
    <t>Shannon</t>
  </si>
  <si>
    <t>Heather</t>
  </si>
  <si>
    <t>Wilaby</t>
  </si>
  <si>
    <t>Ryaan</t>
  </si>
  <si>
    <t>Kylie</t>
  </si>
  <si>
    <t>Wees</t>
  </si>
  <si>
    <t>DNS</t>
  </si>
  <si>
    <t>Ellie</t>
  </si>
  <si>
    <t>Flodstrom</t>
  </si>
  <si>
    <t>Lily</t>
  </si>
  <si>
    <t>Harvey</t>
  </si>
  <si>
    <t>Sarrah</t>
  </si>
  <si>
    <t>Lindner</t>
  </si>
  <si>
    <t>Jordan</t>
  </si>
  <si>
    <t>Hunter</t>
  </si>
  <si>
    <t>Alison</t>
  </si>
  <si>
    <t>Lillian</t>
  </si>
  <si>
    <t>Abbey</t>
  </si>
  <si>
    <t>Flodstom</t>
  </si>
  <si>
    <t>Linden</t>
  </si>
  <si>
    <t>Loos</t>
  </si>
  <si>
    <t>Lilly</t>
  </si>
  <si>
    <t>Keillor</t>
  </si>
  <si>
    <t>Elaniv</t>
  </si>
  <si>
    <t>Burnett</t>
  </si>
  <si>
    <t>Olive</t>
  </si>
  <si>
    <t>Arya</t>
  </si>
  <si>
    <t>Jacobson</t>
  </si>
  <si>
    <t>Melissa</t>
  </si>
  <si>
    <t>Magruder</t>
  </si>
  <si>
    <t>Emilee</t>
  </si>
  <si>
    <t>Hedlund</t>
  </si>
  <si>
    <t>Sarah</t>
  </si>
  <si>
    <t>Horton</t>
  </si>
  <si>
    <t>Mya</t>
  </si>
  <si>
    <t>Benike</t>
  </si>
  <si>
    <t>27:2.,3</t>
  </si>
  <si>
    <t>Amaliya</t>
  </si>
  <si>
    <t>Benjamin</t>
  </si>
  <si>
    <t>Elizabeth</t>
  </si>
  <si>
    <t>Ann</t>
  </si>
  <si>
    <t>Ruff</t>
  </si>
  <si>
    <t>Wordelman</t>
  </si>
  <si>
    <t>Safiya</t>
  </si>
  <si>
    <t>Ait Ali</t>
  </si>
  <si>
    <t>Jamie</t>
  </si>
  <si>
    <t>Zheng</t>
  </si>
  <si>
    <t>Torbenson</t>
  </si>
  <si>
    <t>Addie</t>
  </si>
  <si>
    <t>Annika</t>
  </si>
  <si>
    <t>Eitner</t>
  </si>
  <si>
    <t>Barrone</t>
  </si>
  <si>
    <t>Alexa</t>
  </si>
  <si>
    <t>Bormann</t>
  </si>
  <si>
    <t>Sadhika</t>
  </si>
  <si>
    <t>Bandi</t>
  </si>
  <si>
    <t>Kathryn Jo</t>
  </si>
  <si>
    <t>Reema</t>
  </si>
  <si>
    <t>Mohamed</t>
  </si>
  <si>
    <t>Selma</t>
  </si>
  <si>
    <t>Abdi</t>
  </si>
  <si>
    <t>Georgia</t>
  </si>
  <si>
    <t>Lambert</t>
  </si>
  <si>
    <t>Jackeline</t>
  </si>
  <si>
    <t>Villa</t>
  </si>
  <si>
    <t>31*</t>
  </si>
  <si>
    <t>14*</t>
  </si>
  <si>
    <t>4k</t>
  </si>
  <si>
    <t>Winona</t>
  </si>
  <si>
    <t>KWZM</t>
  </si>
  <si>
    <t>Past PR</t>
  </si>
  <si>
    <t>Kaitlin</t>
  </si>
  <si>
    <t>Miller</t>
  </si>
  <si>
    <t>Helen</t>
  </si>
  <si>
    <t>Jin-Lee</t>
  </si>
  <si>
    <t>Lund</t>
  </si>
  <si>
    <t>23.32.0</t>
  </si>
  <si>
    <t>Samantha</t>
  </si>
  <si>
    <t>Soroos</t>
  </si>
  <si>
    <t>Burgess</t>
  </si>
  <si>
    <t>No Time</t>
  </si>
  <si>
    <t>Karsell</t>
  </si>
  <si>
    <t>Govrik</t>
  </si>
  <si>
    <t>Kendra</t>
  </si>
  <si>
    <t>Kjerstin</t>
  </si>
  <si>
    <t>Ritz</t>
  </si>
  <si>
    <t>Celia</t>
  </si>
  <si>
    <t>Napton</t>
  </si>
  <si>
    <t>Pavelko</t>
  </si>
  <si>
    <t>Allison</t>
  </si>
  <si>
    <t>Anneke</t>
  </si>
  <si>
    <t>Syndey</t>
  </si>
  <si>
    <t>Brinkman</t>
  </si>
  <si>
    <t>Hooten</t>
  </si>
  <si>
    <t>Hannah</t>
  </si>
  <si>
    <t>Koerner</t>
  </si>
  <si>
    <t>Yuli</t>
  </si>
  <si>
    <t>Ward</t>
  </si>
  <si>
    <t>Rachel</t>
  </si>
  <si>
    <t>Larson</t>
  </si>
  <si>
    <t>Weber</t>
  </si>
  <si>
    <t>Jennifer</t>
  </si>
  <si>
    <t>Lee</t>
  </si>
  <si>
    <t>Haugen</t>
  </si>
  <si>
    <t>Zoe</t>
  </si>
  <si>
    <t>McKee</t>
  </si>
  <si>
    <t>Zoey</t>
  </si>
  <si>
    <t>Manzardo</t>
  </si>
  <si>
    <t>Phoebe</t>
  </si>
  <si>
    <t>Glawe-Stro</t>
  </si>
  <si>
    <t>41*</t>
  </si>
  <si>
    <t>9*</t>
  </si>
  <si>
    <t>Jaguar</t>
  </si>
  <si>
    <t>Old Abe*</t>
  </si>
  <si>
    <t>Season PR Avg</t>
  </si>
  <si>
    <t>Y2Y Improvement</t>
  </si>
  <si>
    <t>2017 Improvement</t>
  </si>
  <si>
    <t>Old Abe</t>
  </si>
  <si>
    <t>185m</t>
  </si>
  <si>
    <t>Adjusted</t>
  </si>
  <si>
    <t>Alyson</t>
  </si>
  <si>
    <t>Welch</t>
  </si>
  <si>
    <t>Li</t>
  </si>
  <si>
    <t>Nuttal</t>
  </si>
  <si>
    <t>Martha</t>
  </si>
  <si>
    <t>Burket</t>
  </si>
  <si>
    <t>Klimas</t>
  </si>
  <si>
    <t>Rosin</t>
  </si>
  <si>
    <t>Kaite</t>
  </si>
  <si>
    <t>Fitzgerald</t>
  </si>
  <si>
    <t>Katrina</t>
  </si>
  <si>
    <t>Marquardt</t>
  </si>
  <si>
    <t>Eickson</t>
  </si>
  <si>
    <t>Heydt</t>
  </si>
  <si>
    <t>Jaiden</t>
  </si>
  <si>
    <t>Niichel</t>
  </si>
  <si>
    <t>Heaven</t>
  </si>
  <si>
    <t>Nora</t>
  </si>
  <si>
    <t>Novak</t>
  </si>
  <si>
    <t>Jimena</t>
  </si>
  <si>
    <t>Calvet</t>
  </si>
  <si>
    <t xml:space="preserve">Ann </t>
  </si>
  <si>
    <t>Kaiser</t>
  </si>
  <si>
    <t>Mayer</t>
  </si>
  <si>
    <t>28.48.9</t>
  </si>
  <si>
    <t>Asmerach</t>
  </si>
  <si>
    <t>Johnson</t>
  </si>
  <si>
    <t>Meg</t>
  </si>
  <si>
    <t>Wolfe</t>
  </si>
  <si>
    <t>Tygart</t>
  </si>
  <si>
    <t>18*</t>
  </si>
  <si>
    <t>34*</t>
  </si>
  <si>
    <t>27*</t>
  </si>
  <si>
    <t>2.5 km</t>
  </si>
  <si>
    <t>Time Trial(4k)</t>
  </si>
  <si>
    <t>PR avg</t>
  </si>
  <si>
    <t>2015 PR</t>
  </si>
  <si>
    <t>2016 Improvement</t>
  </si>
  <si>
    <t>Laura</t>
  </si>
  <si>
    <t>Duffield</t>
  </si>
  <si>
    <t>Meredith</t>
  </si>
  <si>
    <t>Targonski</t>
  </si>
  <si>
    <t>N/A</t>
  </si>
  <si>
    <t>Sydney</t>
  </si>
  <si>
    <t>Hollman</t>
  </si>
  <si>
    <t>Johanna</t>
  </si>
  <si>
    <t>Blanco</t>
  </si>
  <si>
    <t>Arianna</t>
  </si>
  <si>
    <t>Werts</t>
  </si>
  <si>
    <t>Clare</t>
  </si>
  <si>
    <t>Boldingh</t>
  </si>
  <si>
    <t>Katie</t>
  </si>
  <si>
    <t>21.36.7</t>
  </si>
  <si>
    <t>Parmita</t>
  </si>
  <si>
    <t>Das</t>
  </si>
  <si>
    <t>Maria</t>
  </si>
  <si>
    <t>Jankowski</t>
  </si>
  <si>
    <t>Lizzy</t>
  </si>
  <si>
    <t>Kara</t>
  </si>
  <si>
    <t>Anderson</t>
  </si>
  <si>
    <t>Linnea</t>
  </si>
  <si>
    <t>Allie</t>
  </si>
  <si>
    <t>Abbi</t>
  </si>
  <si>
    <t>Berg</t>
  </si>
  <si>
    <t>Tori</t>
  </si>
  <si>
    <t>Mueller</t>
  </si>
  <si>
    <t>Abby</t>
  </si>
  <si>
    <t>Poch</t>
  </si>
  <si>
    <t>Kayla</t>
  </si>
  <si>
    <t>Manuell</t>
  </si>
  <si>
    <t>Mikayla</t>
  </si>
  <si>
    <t>Crowley</t>
  </si>
  <si>
    <t>Kyra</t>
  </si>
  <si>
    <t>Meagan</t>
  </si>
  <si>
    <t>Katelyn</t>
  </si>
  <si>
    <t>Brink</t>
  </si>
  <si>
    <t>Mathea</t>
  </si>
  <si>
    <t>Cecelia</t>
  </si>
  <si>
    <t>Conway</t>
  </si>
  <si>
    <t>Gabrielle</t>
  </si>
  <si>
    <t>Leske</t>
  </si>
  <si>
    <t>Christina</t>
  </si>
  <si>
    <t>Elise</t>
  </si>
  <si>
    <t>Madison</t>
  </si>
  <si>
    <t>Abigail</t>
  </si>
  <si>
    <t>Abigayle</t>
  </si>
  <si>
    <t>Orakwue</t>
  </si>
  <si>
    <t>Didi</t>
  </si>
  <si>
    <t>Below</t>
  </si>
  <si>
    <t>Kenzie</t>
  </si>
  <si>
    <t>Jackson</t>
  </si>
  <si>
    <t>Melina</t>
  </si>
  <si>
    <t>Meier</t>
  </si>
  <si>
    <t>Annalise</t>
  </si>
  <si>
    <t>Victoria</t>
  </si>
  <si>
    <t>Laurell</t>
  </si>
  <si>
    <t>Klara</t>
  </si>
  <si>
    <t>Schrandt</t>
  </si>
  <si>
    <t>Kari</t>
  </si>
  <si>
    <t>Amarachi</t>
  </si>
  <si>
    <t>Wanzek</t>
  </si>
  <si>
    <t>Gade</t>
  </si>
  <si>
    <t>Feece</t>
  </si>
  <si>
    <t>Rachael</t>
  </si>
  <si>
    <t>Ihrke</t>
  </si>
  <si>
    <t>Kaitlyn</t>
  </si>
  <si>
    <t>Wells-Koob</t>
  </si>
  <si>
    <t>Eden</t>
  </si>
  <si>
    <t>First name</t>
  </si>
  <si>
    <t>Last name</t>
  </si>
  <si>
    <t>Time Trial(3k)</t>
  </si>
  <si>
    <t>Hopkins</t>
  </si>
  <si>
    <t>Mayo Invite</t>
  </si>
  <si>
    <t>Blaine</t>
  </si>
  <si>
    <t>past PR</t>
  </si>
  <si>
    <t>Season Improvement</t>
  </si>
  <si>
    <t>PR Improvement</t>
  </si>
  <si>
    <t>Avg. Season</t>
  </si>
  <si>
    <t>Lovelace</t>
  </si>
  <si>
    <t>Paige</t>
  </si>
  <si>
    <t>Firl</t>
  </si>
  <si>
    <t>Arndt</t>
  </si>
  <si>
    <t>Carolyn</t>
  </si>
  <si>
    <t>Lenss</t>
  </si>
  <si>
    <t>10(JV)</t>
  </si>
  <si>
    <t xml:space="preserve">Elizabeth </t>
  </si>
  <si>
    <t>Jordyn</t>
  </si>
  <si>
    <t>Koenig</t>
  </si>
  <si>
    <t>Frandsen</t>
  </si>
  <si>
    <t>Gabs</t>
  </si>
  <si>
    <t>21.44.1</t>
  </si>
  <si>
    <t xml:space="preserve">Mishy </t>
  </si>
  <si>
    <t>Wang</t>
  </si>
  <si>
    <t>Lea</t>
  </si>
  <si>
    <t>Buettner</t>
  </si>
  <si>
    <t>Cristina</t>
  </si>
  <si>
    <t xml:space="preserve">Addie </t>
  </si>
  <si>
    <t xml:space="preserve">Rachael </t>
  </si>
  <si>
    <t>Willow</t>
  </si>
  <si>
    <t>Swinbank</t>
  </si>
  <si>
    <t xml:space="preserve">Rachel </t>
  </si>
  <si>
    <t>Rudi</t>
  </si>
  <si>
    <t>Lien</t>
  </si>
  <si>
    <t>Evans</t>
  </si>
  <si>
    <t xml:space="preserve">Madeline </t>
  </si>
  <si>
    <t>JV Only</t>
  </si>
  <si>
    <t>3K</t>
  </si>
  <si>
    <t>Rosemount(*)</t>
  </si>
  <si>
    <t>= 2.5 mi</t>
  </si>
  <si>
    <t>Allen</t>
  </si>
  <si>
    <t>dnr</t>
  </si>
  <si>
    <t>---</t>
  </si>
  <si>
    <t>Eulah</t>
  </si>
  <si>
    <t>de Witt</t>
  </si>
  <si>
    <t>20:29(*)</t>
  </si>
  <si>
    <t>26:39</t>
  </si>
  <si>
    <t>24:06</t>
  </si>
  <si>
    <t>26:30</t>
  </si>
  <si>
    <t>25:46</t>
  </si>
  <si>
    <t>Alexandra</t>
  </si>
  <si>
    <t>Fugate</t>
  </si>
  <si>
    <t>Tiffany</t>
  </si>
  <si>
    <t>Hansen</t>
  </si>
  <si>
    <t>15:29(*)</t>
  </si>
  <si>
    <t>Emily</t>
  </si>
  <si>
    <t>Monk</t>
  </si>
  <si>
    <t>17:56(*)</t>
  </si>
  <si>
    <t>Michaela</t>
  </si>
  <si>
    <t>Pfeifer</t>
  </si>
  <si>
    <t>Schweyen</t>
  </si>
  <si>
    <t>15:52(*)</t>
  </si>
  <si>
    <t>Courtney</t>
  </si>
  <si>
    <t>Adara</t>
  </si>
  <si>
    <t>Coker</t>
  </si>
  <si>
    <t>Isabelle</t>
  </si>
  <si>
    <t>Johansen</t>
  </si>
  <si>
    <t>21:49(*)</t>
  </si>
  <si>
    <t>27:25</t>
  </si>
  <si>
    <t>28:32</t>
  </si>
  <si>
    <t>26:49</t>
  </si>
  <si>
    <t>27:28</t>
  </si>
  <si>
    <t>Tereza</t>
  </si>
  <si>
    <t>Krogseng</t>
  </si>
  <si>
    <t>21:06(*)</t>
  </si>
  <si>
    <t>26:38</t>
  </si>
  <si>
    <t>24:21</t>
  </si>
  <si>
    <t>Ommen</t>
  </si>
  <si>
    <t>Orchard</t>
  </si>
  <si>
    <t>19:23(*)</t>
  </si>
  <si>
    <t>23:51</t>
  </si>
  <si>
    <t>Amber</t>
  </si>
  <si>
    <t>Paske</t>
  </si>
  <si>
    <t>24:13(*)</t>
  </si>
  <si>
    <t>27:43</t>
  </si>
  <si>
    <t>26:47</t>
  </si>
  <si>
    <t>25:15</t>
  </si>
  <si>
    <t>Michelle</t>
  </si>
  <si>
    <t>24:03</t>
  </si>
  <si>
    <t>25:18</t>
  </si>
  <si>
    <t>24:08</t>
  </si>
  <si>
    <t>Skylar</t>
  </si>
  <si>
    <t>Pagel</t>
  </si>
  <si>
    <t>16:09(*)</t>
  </si>
  <si>
    <t>17:21(*)</t>
  </si>
  <si>
    <t>16:43(*)</t>
  </si>
  <si>
    <t>23:10(*)</t>
  </si>
  <si>
    <t>26:10</t>
  </si>
  <si>
    <t>26:20</t>
  </si>
  <si>
    <t>18:44(*)</t>
  </si>
  <si>
    <t>18:38(*)</t>
  </si>
  <si>
    <t>18:51(*)</t>
  </si>
  <si>
    <t>(*)  =</t>
  </si>
  <si>
    <t>Gr</t>
  </si>
  <si>
    <t>St.Olaf</t>
  </si>
  <si>
    <t>Owatonna</t>
  </si>
  <si>
    <t>PR</t>
  </si>
  <si>
    <t>Murray</t>
  </si>
  <si>
    <t>Topazian</t>
  </si>
  <si>
    <t>Lorree</t>
  </si>
  <si>
    <t>Ophelia</t>
  </si>
  <si>
    <t>Tessa</t>
  </si>
  <si>
    <t>Wales</t>
  </si>
  <si>
    <t>Marissa</t>
  </si>
  <si>
    <t>Wehde</t>
  </si>
  <si>
    <t>Limberg</t>
  </si>
  <si>
    <t>Afton</t>
  </si>
  <si>
    <t>Mauer</t>
  </si>
  <si>
    <t>Cronin</t>
  </si>
  <si>
    <t>Kelly</t>
  </si>
  <si>
    <t>Bainbridge</t>
  </si>
  <si>
    <t>Lorsung</t>
  </si>
  <si>
    <t>Rebecca</t>
  </si>
  <si>
    <t>Den Hartog</t>
  </si>
  <si>
    <t>Micaela</t>
  </si>
  <si>
    <t>15:23(2 mi.)</t>
  </si>
  <si>
    <t>Bidinger</t>
  </si>
  <si>
    <t>Katherine</t>
  </si>
  <si>
    <t>20:11</t>
  </si>
  <si>
    <t>18:46(2 mi.)</t>
  </si>
  <si>
    <t>17:56(2 mi.)</t>
  </si>
  <si>
    <t>:</t>
  </si>
  <si>
    <t>Dingley</t>
  </si>
  <si>
    <t>Fitterer</t>
  </si>
  <si>
    <t>Kelsey</t>
  </si>
  <si>
    <t>McGlinch</t>
  </si>
  <si>
    <t>Natalie</t>
  </si>
  <si>
    <t>Daugherty</t>
  </si>
  <si>
    <t>Catherine</t>
  </si>
  <si>
    <t>Kolb</t>
  </si>
  <si>
    <t>Amanda</t>
  </si>
  <si>
    <t>Steuart</t>
  </si>
  <si>
    <t xml:space="preserve">Baker </t>
  </si>
  <si>
    <t>Joanna</t>
  </si>
  <si>
    <t>Belle</t>
  </si>
  <si>
    <t>PR = personal record</t>
  </si>
  <si>
    <t>season PR</t>
  </si>
  <si>
    <t>new runner PR</t>
  </si>
  <si>
    <t>vet runner PR</t>
  </si>
  <si>
    <t>Mock up</t>
  </si>
  <si>
    <t>M. East</t>
  </si>
  <si>
    <t>NF</t>
  </si>
  <si>
    <t>C</t>
  </si>
  <si>
    <t>RW</t>
  </si>
  <si>
    <t>MW</t>
  </si>
  <si>
    <t>OWA</t>
  </si>
  <si>
    <t>Win</t>
  </si>
  <si>
    <t>JM</t>
  </si>
  <si>
    <t>AL</t>
  </si>
  <si>
    <t>F</t>
  </si>
  <si>
    <t>Farm</t>
  </si>
  <si>
    <t>LN</t>
  </si>
  <si>
    <t>LS</t>
  </si>
  <si>
    <t>O</t>
  </si>
  <si>
    <t>NP</t>
  </si>
  <si>
    <t>Rolf Melby</t>
  </si>
  <si>
    <t>Burnsville</t>
  </si>
  <si>
    <t>09</t>
  </si>
  <si>
    <t>11</t>
  </si>
  <si>
    <t>25:06</t>
  </si>
  <si>
    <t>Gullickson</t>
  </si>
  <si>
    <t>29:27</t>
  </si>
  <si>
    <t>27:48</t>
  </si>
  <si>
    <t>10</t>
  </si>
  <si>
    <t>Hayward</t>
  </si>
  <si>
    <t>Ariel</t>
  </si>
  <si>
    <t>12</t>
  </si>
  <si>
    <t>21;28</t>
  </si>
  <si>
    <t>Skye</t>
  </si>
  <si>
    <t>24:28</t>
  </si>
  <si>
    <t>26:24</t>
  </si>
  <si>
    <t>Poulsen</t>
  </si>
  <si>
    <t>Brinley</t>
  </si>
  <si>
    <t>Erica</t>
  </si>
  <si>
    <t>Stevens</t>
  </si>
  <si>
    <t>28:23</t>
  </si>
  <si>
    <t>24:17</t>
  </si>
  <si>
    <t>Voss</t>
  </si>
  <si>
    <t>Asta</t>
  </si>
  <si>
    <t>30:46</t>
  </si>
  <si>
    <t>28:20</t>
  </si>
  <si>
    <t>26:46</t>
  </si>
  <si>
    <t>25:43</t>
  </si>
  <si>
    <t>24:07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</si>
</sst>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;@"/>
    <numFmt numFmtId="165" formatCode="h:mm;@"/>
  </numFmts>
  <fonts count="7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name val="Arial"/>
      <family val="2"/>
    </font>
    <font>
      <i/>
      <sz val="9"/>
      <color rgb="FF008000"/>
      <name val="Arial"/>
      <family val="2"/>
    </font>
    <font>
      <i/>
      <sz val="9"/>
      <color rgb="FFFF0000"/>
      <name val="Arial"/>
      <family val="2"/>
    </font>
    <font>
      <sz val="10"/>
      <color rgb="FF333333"/>
      <name val="Arial"/>
      <family val="2"/>
    </font>
    <font>
      <sz val="10"/>
      <color rgb="FF00B05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rgb="FFC00000"/>
      <name val="Arial"/>
      <family val="2"/>
    </font>
    <font>
      <sz val="12"/>
      <color rgb="FF000000"/>
      <name val="Helvetica Neue"/>
      <family val="2"/>
    </font>
    <font>
      <b/>
      <sz val="14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sz val="14"/>
      <color rgb="FF00B050"/>
      <name val="Arial"/>
      <family val="2"/>
    </font>
    <font>
      <sz val="22"/>
      <color rgb="FF000000"/>
      <name val="Arial"/>
      <family val="2"/>
    </font>
    <font>
      <sz val="14"/>
      <color theme="1"/>
      <name val="Arial"/>
      <family val="2"/>
    </font>
    <font>
      <sz val="14"/>
      <color theme="1"/>
      <name val="Arial Unicode MS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rgb="FF00B050"/>
      <name val="Arial"/>
      <family val="2"/>
    </font>
    <font>
      <sz val="14"/>
      <color rgb="FF000000"/>
      <name val="Roboto Regular"/>
      <charset val="1"/>
    </font>
    <font>
      <sz val="20"/>
      <name val="Arial"/>
      <family val="2"/>
    </font>
    <font>
      <sz val="20"/>
      <color rgb="FFFF0000"/>
      <name val="Arial"/>
      <family val="2"/>
    </font>
    <font>
      <sz val="14"/>
      <color theme="1"/>
      <name val="Roboto Regular"/>
      <charset val="1"/>
    </font>
    <font>
      <sz val="14"/>
      <color rgb="FF008000"/>
      <name val="Arial"/>
      <family val="2"/>
    </font>
    <font>
      <sz val="16"/>
      <name val="Arial"/>
      <family val="2"/>
    </font>
    <font>
      <sz val="14"/>
      <color theme="9" tint="0.39997558519241921"/>
      <name val="Arial"/>
      <family val="2"/>
    </font>
    <font>
      <sz val="11"/>
      <name val="Arial"/>
      <family val="2"/>
    </font>
    <font>
      <sz val="14"/>
      <color rgb="FFFFC000"/>
      <name val="Arial"/>
      <family val="2"/>
    </font>
    <font>
      <sz val="2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color rgb="FFC00000"/>
      <name val="Arial"/>
      <family val="2"/>
    </font>
    <font>
      <b/>
      <sz val="14"/>
      <color rgb="FF008000"/>
      <name val="Arial"/>
      <family val="2"/>
    </font>
    <font>
      <sz val="14"/>
      <color theme="1" tint="4.9989318521683403E-2"/>
      <name val="Arial"/>
      <family val="2"/>
    </font>
    <font>
      <sz val="14"/>
      <name val="Arial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gray0625"/>
    </fill>
    <fill>
      <patternFill patternType="gray0625">
        <bgColor rgb="FFFFC000"/>
      </patternFill>
    </fill>
    <fill>
      <patternFill patternType="gray0625">
        <bgColor theme="9"/>
      </patternFill>
    </fill>
    <fill>
      <patternFill patternType="solid">
        <fgColor rgb="FFE26B0A"/>
        <bgColor rgb="FF000000"/>
      </patternFill>
    </fill>
    <fill>
      <patternFill patternType="solid">
        <fgColor rgb="FFFF66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0107"/>
        <bgColor indexed="64"/>
      </patternFill>
    </fill>
    <fill>
      <patternFill patternType="solid">
        <fgColor rgb="FFFD66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0FF07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C02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double">
        <color auto="1"/>
      </right>
      <top style="medium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6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696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14" fontId="19" fillId="0" borderId="0" xfId="0" applyNumberFormat="1" applyFont="1" applyAlignment="1">
      <alignment horizontal="center"/>
    </xf>
    <xf numFmtId="16" fontId="19" fillId="0" borderId="0" xfId="0" applyNumberFormat="1" applyFont="1" applyFill="1" applyAlignment="1">
      <alignment horizontal="center"/>
    </xf>
    <xf numFmtId="16" fontId="19" fillId="0" borderId="0" xfId="0" applyNumberFormat="1" applyFont="1"/>
    <xf numFmtId="16" fontId="19" fillId="0" borderId="0" xfId="0" applyNumberFormat="1" applyFont="1" applyAlignment="1">
      <alignment horizontal="center"/>
    </xf>
    <xf numFmtId="20" fontId="19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9" fillId="0" borderId="0" xfId="0" applyNumberFormat="1" applyFont="1" applyFill="1" applyBorder="1" applyAlignment="1" applyProtection="1">
      <alignment horizontal="center"/>
    </xf>
    <xf numFmtId="49" fontId="19" fillId="0" borderId="0" xfId="0" applyNumberFormat="1" applyFont="1" applyFill="1" applyBorder="1" applyAlignment="1" applyProtection="1">
      <alignment horizontal="center"/>
    </xf>
    <xf numFmtId="46" fontId="19" fillId="0" borderId="0" xfId="0" applyNumberFormat="1" applyFont="1" applyAlignment="1">
      <alignment horizontal="center"/>
    </xf>
    <xf numFmtId="20" fontId="19" fillId="33" borderId="0" xfId="0" applyNumberFormat="1" applyFont="1" applyFill="1" applyAlignment="1">
      <alignment horizontal="center"/>
    </xf>
    <xf numFmtId="20" fontId="19" fillId="34" borderId="0" xfId="0" applyNumberFormat="1" applyFont="1" applyFill="1" applyAlignment="1">
      <alignment horizontal="center"/>
    </xf>
    <xf numFmtId="46" fontId="19" fillId="3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9" fillId="0" borderId="10" xfId="0" applyNumberFormat="1" applyFont="1" applyFill="1" applyBorder="1" applyAlignment="1" applyProtection="1"/>
    <xf numFmtId="0" fontId="19" fillId="0" borderId="11" xfId="0" applyNumberFormat="1" applyFont="1" applyFill="1" applyBorder="1" applyAlignment="1" applyProtection="1">
      <alignment horizontal="center"/>
    </xf>
    <xf numFmtId="0" fontId="19" fillId="0" borderId="12" xfId="0" applyNumberFormat="1" applyFont="1" applyFill="1" applyBorder="1" applyAlignment="1" applyProtection="1"/>
    <xf numFmtId="0" fontId="19" fillId="0" borderId="13" xfId="0" applyNumberFormat="1" applyFont="1" applyFill="1" applyBorder="1" applyAlignment="1" applyProtection="1">
      <alignment horizontal="center"/>
    </xf>
    <xf numFmtId="0" fontId="19" fillId="0" borderId="12" xfId="0" applyFont="1" applyBorder="1"/>
    <xf numFmtId="0" fontId="19" fillId="0" borderId="13" xfId="0" applyFont="1" applyBorder="1" applyAlignment="1">
      <alignment horizontal="center"/>
    </xf>
    <xf numFmtId="20" fontId="0" fillId="0" borderId="15" xfId="0" applyNumberFormat="1" applyBorder="1" applyAlignment="1">
      <alignment horizontal="center"/>
    </xf>
    <xf numFmtId="0" fontId="21" fillId="0" borderId="15" xfId="0" applyFont="1" applyBorder="1" applyAlignment="1">
      <alignment horizontal="center"/>
    </xf>
    <xf numFmtId="46" fontId="0" fillId="0" borderId="15" xfId="0" applyNumberFormat="1" applyBorder="1" applyAlignment="1">
      <alignment horizontal="center"/>
    </xf>
    <xf numFmtId="0" fontId="20" fillId="0" borderId="16" xfId="0" applyFont="1" applyFill="1" applyBorder="1"/>
    <xf numFmtId="0" fontId="20" fillId="0" borderId="17" xfId="0" applyFont="1" applyFill="1" applyBorder="1"/>
    <xf numFmtId="0" fontId="20" fillId="0" borderId="18" xfId="0" applyFont="1" applyFill="1" applyBorder="1" applyAlignment="1">
      <alignment horizontal="center"/>
    </xf>
    <xf numFmtId="16" fontId="19" fillId="0" borderId="19" xfId="0" applyNumberFormat="1" applyFont="1" applyFill="1" applyBorder="1" applyAlignment="1">
      <alignment horizontal="center"/>
    </xf>
    <xf numFmtId="16" fontId="19" fillId="0" borderId="19" xfId="0" applyNumberFormat="1" applyFont="1" applyBorder="1" applyAlignment="1">
      <alignment horizontal="center"/>
    </xf>
    <xf numFmtId="0" fontId="19" fillId="0" borderId="21" xfId="0" applyNumberFormat="1" applyFont="1" applyFill="1" applyBorder="1" applyAlignment="1" applyProtection="1"/>
    <xf numFmtId="0" fontId="19" fillId="0" borderId="23" xfId="0" applyNumberFormat="1" applyFont="1" applyFill="1" applyBorder="1" applyAlignment="1" applyProtection="1"/>
    <xf numFmtId="0" fontId="19" fillId="0" borderId="23" xfId="0" applyFont="1" applyBorder="1"/>
    <xf numFmtId="0" fontId="19" fillId="0" borderId="25" xfId="0" applyFont="1" applyBorder="1"/>
    <xf numFmtId="0" fontId="19" fillId="0" borderId="26" xfId="0" applyFont="1" applyBorder="1"/>
    <xf numFmtId="0" fontId="19" fillId="0" borderId="2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20" fontId="0" fillId="0" borderId="15" xfId="0" applyNumberFormat="1" applyFill="1" applyBorder="1" applyAlignment="1">
      <alignment horizontal="center"/>
    </xf>
    <xf numFmtId="20" fontId="0" fillId="34" borderId="15" xfId="0" applyNumberFormat="1" applyFill="1" applyBorder="1" applyAlignment="1">
      <alignment horizontal="center"/>
    </xf>
    <xf numFmtId="0" fontId="22" fillId="0" borderId="15" xfId="0" applyFont="1" applyBorder="1" applyAlignment="1">
      <alignment horizontal="center"/>
    </xf>
    <xf numFmtId="46" fontId="0" fillId="0" borderId="15" xfId="0" applyNumberFormat="1" applyFill="1" applyBorder="1" applyAlignment="1">
      <alignment horizontal="center"/>
    </xf>
    <xf numFmtId="45" fontId="21" fillId="34" borderId="15" xfId="0" quotePrefix="1" applyNumberFormat="1" applyFont="1" applyFill="1" applyBorder="1" applyAlignment="1">
      <alignment horizontal="center"/>
    </xf>
    <xf numFmtId="20" fontId="19" fillId="0" borderId="19" xfId="0" applyNumberFormat="1" applyFont="1" applyBorder="1" applyAlignment="1">
      <alignment horizontal="center"/>
    </xf>
    <xf numFmtId="20" fontId="0" fillId="0" borderId="0" xfId="0" applyNumberFormat="1" applyAlignment="1">
      <alignment horizontal="center"/>
    </xf>
    <xf numFmtId="20" fontId="19" fillId="0" borderId="20" xfId="0" applyNumberFormat="1" applyFont="1" applyBorder="1" applyAlignment="1">
      <alignment horizontal="center"/>
    </xf>
    <xf numFmtId="20" fontId="0" fillId="0" borderId="24" xfId="0" applyNumberFormat="1" applyBorder="1" applyAlignment="1">
      <alignment horizontal="center"/>
    </xf>
    <xf numFmtId="20" fontId="21" fillId="0" borderId="15" xfId="0" applyNumberFormat="1" applyFont="1" applyBorder="1" applyAlignment="1">
      <alignment horizontal="center"/>
    </xf>
    <xf numFmtId="16" fontId="19" fillId="0" borderId="31" xfId="0" applyNumberFormat="1" applyFont="1" applyFill="1" applyBorder="1" applyAlignment="1">
      <alignment horizontal="center" vertical="center"/>
    </xf>
    <xf numFmtId="16" fontId="19" fillId="34" borderId="30" xfId="0" applyNumberFormat="1" applyFont="1" applyFill="1" applyBorder="1" applyAlignment="1">
      <alignment horizontal="center"/>
    </xf>
    <xf numFmtId="20" fontId="0" fillId="0" borderId="34" xfId="0" applyNumberFormat="1" applyBorder="1" applyAlignment="1">
      <alignment horizontal="center" vertical="center"/>
    </xf>
    <xf numFmtId="20" fontId="0" fillId="0" borderId="15" xfId="0" applyNumberFormat="1" applyBorder="1"/>
    <xf numFmtId="0" fontId="0" fillId="0" borderId="34" xfId="0" quotePrefix="1" applyBorder="1" applyAlignment="1">
      <alignment horizontal="center" vertical="center"/>
    </xf>
    <xf numFmtId="20" fontId="0" fillId="35" borderId="15" xfId="0" applyNumberFormat="1" applyFill="1" applyBorder="1"/>
    <xf numFmtId="46" fontId="0" fillId="35" borderId="15" xfId="0" applyNumberFormat="1" applyFill="1" applyBorder="1"/>
    <xf numFmtId="0" fontId="0" fillId="0" borderId="35" xfId="0" quotePrefix="1" applyBorder="1" applyAlignment="1">
      <alignment horizontal="center" vertical="center"/>
    </xf>
    <xf numFmtId="46" fontId="21" fillId="0" borderId="15" xfId="0" applyNumberFormat="1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0" fillId="34" borderId="36" xfId="0" applyFill="1" applyBorder="1" applyAlignment="1">
      <alignment horizontal="center"/>
    </xf>
    <xf numFmtId="0" fontId="21" fillId="0" borderId="0" xfId="0" applyFont="1" applyAlignment="1">
      <alignment horizontal="left"/>
    </xf>
    <xf numFmtId="0" fontId="0" fillId="35" borderId="36" xfId="0" applyFill="1" applyBorder="1" applyAlignment="1">
      <alignment horizontal="center"/>
    </xf>
    <xf numFmtId="20" fontId="0" fillId="36" borderId="15" xfId="0" applyNumberFormat="1" applyFill="1" applyBorder="1"/>
    <xf numFmtId="0" fontId="21" fillId="0" borderId="0" xfId="0" applyFont="1" applyBorder="1" applyAlignment="1">
      <alignment horizontal="left"/>
    </xf>
    <xf numFmtId="0" fontId="0" fillId="36" borderId="36" xfId="0" applyFill="1" applyBorder="1" applyAlignment="1">
      <alignment horizontal="center"/>
    </xf>
    <xf numFmtId="0" fontId="22" fillId="37" borderId="15" xfId="0" applyFont="1" applyFill="1" applyBorder="1" applyAlignment="1">
      <alignment horizontal="center"/>
    </xf>
    <xf numFmtId="20" fontId="21" fillId="0" borderId="15" xfId="0" applyNumberFormat="1" applyFont="1" applyFill="1" applyBorder="1" applyAlignment="1">
      <alignment horizontal="center"/>
    </xf>
    <xf numFmtId="20" fontId="0" fillId="34" borderId="24" xfId="0" applyNumberFormat="1" applyFill="1" applyBorder="1" applyAlignment="1">
      <alignment horizontal="center"/>
    </xf>
    <xf numFmtId="20" fontId="21" fillId="0" borderId="24" xfId="0" applyNumberFormat="1" applyFont="1" applyBorder="1" applyAlignment="1">
      <alignment horizontal="center"/>
    </xf>
    <xf numFmtId="20" fontId="0" fillId="0" borderId="0" xfId="0" applyNumberFormat="1"/>
    <xf numFmtId="20" fontId="23" fillId="0" borderId="0" xfId="0" applyNumberFormat="1" applyFont="1" applyFill="1" applyBorder="1" applyAlignment="1">
      <alignment horizontal="left"/>
    </xf>
    <xf numFmtId="20" fontId="0" fillId="38" borderId="0" xfId="0" applyNumberFormat="1" applyFill="1"/>
    <xf numFmtId="0" fontId="23" fillId="0" borderId="0" xfId="0" applyFont="1"/>
    <xf numFmtId="0" fontId="0" fillId="0" borderId="37" xfId="0" applyBorder="1"/>
    <xf numFmtId="0" fontId="21" fillId="0" borderId="38" xfId="0" applyFont="1" applyBorder="1"/>
    <xf numFmtId="0" fontId="21" fillId="0" borderId="40" xfId="0" applyFont="1" applyBorder="1"/>
    <xf numFmtId="0" fontId="0" fillId="0" borderId="39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15" xfId="0" applyBorder="1"/>
    <xf numFmtId="0" fontId="0" fillId="0" borderId="44" xfId="0" applyBorder="1"/>
    <xf numFmtId="0" fontId="0" fillId="0" borderId="45" xfId="0" applyBorder="1"/>
    <xf numFmtId="20" fontId="23" fillId="0" borderId="37" xfId="0" applyNumberFormat="1" applyFont="1" applyFill="1" applyBorder="1" applyAlignment="1">
      <alignment horizontal="left"/>
    </xf>
    <xf numFmtId="0" fontId="0" fillId="0" borderId="49" xfId="0" applyBorder="1"/>
    <xf numFmtId="0" fontId="21" fillId="0" borderId="51" xfId="0" applyFont="1" applyBorder="1" applyAlignment="1">
      <alignment horizontal="right"/>
    </xf>
    <xf numFmtId="16" fontId="19" fillId="0" borderId="19" xfId="0" applyNumberFormat="1" applyFont="1" applyFill="1" applyBorder="1" applyAlignment="1">
      <alignment horizontal="right"/>
    </xf>
    <xf numFmtId="20" fontId="0" fillId="0" borderId="15" xfId="0" applyNumberFormat="1" applyBorder="1" applyAlignment="1">
      <alignment horizontal="right"/>
    </xf>
    <xf numFmtId="0" fontId="0" fillId="0" borderId="50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15" xfId="0" applyBorder="1" applyAlignment="1">
      <alignment horizontal="right"/>
    </xf>
    <xf numFmtId="0" fontId="24" fillId="0" borderId="52" xfId="0" applyFont="1" applyBorder="1" applyAlignment="1">
      <alignment horizontal="right"/>
    </xf>
    <xf numFmtId="16" fontId="19" fillId="0" borderId="18" xfId="0" applyNumberFormat="1" applyFont="1" applyFill="1" applyBorder="1" applyAlignment="1">
      <alignment horizontal="right"/>
    </xf>
    <xf numFmtId="46" fontId="0" fillId="0" borderId="13" xfId="0" applyNumberFormat="1" applyBorder="1" applyAlignment="1">
      <alignment horizontal="right"/>
    </xf>
    <xf numFmtId="20" fontId="0" fillId="0" borderId="13" xfId="0" applyNumberFormat="1" applyBorder="1" applyAlignment="1">
      <alignment horizontal="right"/>
    </xf>
    <xf numFmtId="0" fontId="21" fillId="0" borderId="13" xfId="0" applyFont="1" applyBorder="1" applyAlignment="1">
      <alignment horizontal="right"/>
    </xf>
    <xf numFmtId="0" fontId="0" fillId="0" borderId="47" xfId="0" applyBorder="1" applyAlignment="1">
      <alignment horizontal="right"/>
    </xf>
    <xf numFmtId="20" fontId="0" fillId="0" borderId="15" xfId="0" applyNumberFormat="1" applyFill="1" applyBorder="1" applyAlignment="1">
      <alignment horizontal="right"/>
    </xf>
    <xf numFmtId="20" fontId="19" fillId="0" borderId="15" xfId="0" applyNumberFormat="1" applyFont="1" applyFill="1" applyBorder="1" applyAlignment="1">
      <alignment horizontal="right"/>
    </xf>
    <xf numFmtId="20" fontId="0" fillId="0" borderId="37" xfId="0" applyNumberFormat="1" applyBorder="1" applyAlignment="1">
      <alignment horizontal="right"/>
    </xf>
    <xf numFmtId="20" fontId="0" fillId="33" borderId="15" xfId="0" applyNumberFormat="1" applyFill="1" applyBorder="1" applyAlignment="1">
      <alignment horizontal="right"/>
    </xf>
    <xf numFmtId="0" fontId="0" fillId="33" borderId="37" xfId="0" applyFill="1" applyBorder="1" applyAlignment="1">
      <alignment horizontal="right"/>
    </xf>
    <xf numFmtId="20" fontId="0" fillId="33" borderId="41" xfId="0" applyNumberFormat="1" applyFill="1" applyBorder="1" applyAlignment="1">
      <alignment horizontal="right"/>
    </xf>
    <xf numFmtId="20" fontId="0" fillId="33" borderId="13" xfId="0" applyNumberFormat="1" applyFill="1" applyBorder="1" applyAlignment="1">
      <alignment horizontal="right"/>
    </xf>
    <xf numFmtId="20" fontId="0" fillId="33" borderId="48" xfId="0" applyNumberFormat="1" applyFill="1" applyBorder="1" applyAlignment="1">
      <alignment horizontal="right"/>
    </xf>
    <xf numFmtId="16" fontId="19" fillId="0" borderId="19" xfId="0" quotePrefix="1" applyNumberFormat="1" applyFont="1" applyFill="1" applyBorder="1" applyAlignment="1">
      <alignment horizontal="right"/>
    </xf>
    <xf numFmtId="20" fontId="0" fillId="0" borderId="41" xfId="0" applyNumberFormat="1" applyBorder="1"/>
    <xf numFmtId="0" fontId="21" fillId="0" borderId="53" xfId="0" applyFont="1" applyBorder="1" applyAlignment="1">
      <alignment horizontal="right"/>
    </xf>
    <xf numFmtId="20" fontId="0" fillId="0" borderId="55" xfId="0" applyNumberFormat="1" applyBorder="1" applyAlignment="1">
      <alignment horizontal="right"/>
    </xf>
    <xf numFmtId="20" fontId="0" fillId="33" borderId="55" xfId="0" applyNumberFormat="1" applyFill="1" applyBorder="1" applyAlignment="1">
      <alignment horizontal="right"/>
    </xf>
    <xf numFmtId="0" fontId="21" fillId="0" borderId="55" xfId="0" applyFont="1" applyBorder="1" applyAlignment="1">
      <alignment horizontal="right"/>
    </xf>
    <xf numFmtId="0" fontId="21" fillId="0" borderId="41" xfId="0" quotePrefix="1" applyFont="1" applyBorder="1" applyAlignment="1">
      <alignment horizontal="center"/>
    </xf>
    <xf numFmtId="0" fontId="21" fillId="0" borderId="15" xfId="0" quotePrefix="1" applyFont="1" applyBorder="1" applyAlignment="1">
      <alignment horizontal="right"/>
    </xf>
    <xf numFmtId="0" fontId="21" fillId="0" borderId="15" xfId="0" quotePrefix="1" applyFont="1" applyBorder="1" applyAlignment="1">
      <alignment horizontal="center"/>
    </xf>
    <xf numFmtId="20" fontId="0" fillId="0" borderId="41" xfId="0" applyNumberFormat="1" applyBorder="1" applyAlignment="1">
      <alignment horizontal="right"/>
    </xf>
    <xf numFmtId="46" fontId="21" fillId="0" borderId="15" xfId="0" quotePrefix="1" applyNumberFormat="1" applyFont="1" applyBorder="1" applyAlignment="1">
      <alignment horizontal="right"/>
    </xf>
    <xf numFmtId="20" fontId="21" fillId="0" borderId="15" xfId="0" applyNumberFormat="1" applyFont="1" applyBorder="1" applyAlignment="1">
      <alignment horizontal="right"/>
    </xf>
    <xf numFmtId="20" fontId="21" fillId="0" borderId="15" xfId="0" quotePrefix="1" applyNumberFormat="1" applyFont="1" applyBorder="1" applyAlignment="1">
      <alignment horizontal="right"/>
    </xf>
    <xf numFmtId="20" fontId="26" fillId="0" borderId="15" xfId="0" applyNumberFormat="1" applyFont="1" applyBorder="1" applyAlignment="1">
      <alignment horizontal="right"/>
    </xf>
    <xf numFmtId="0" fontId="27" fillId="0" borderId="37" xfId="0" applyFont="1" applyBorder="1" applyAlignment="1">
      <alignment horizontal="right"/>
    </xf>
    <xf numFmtId="20" fontId="25" fillId="33" borderId="15" xfId="0" applyNumberFormat="1" applyFont="1" applyFill="1" applyBorder="1" applyAlignment="1">
      <alignment horizontal="right"/>
    </xf>
    <xf numFmtId="0" fontId="21" fillId="0" borderId="41" xfId="0" applyFont="1" applyBorder="1" applyAlignment="1">
      <alignment horizontal="center"/>
    </xf>
    <xf numFmtId="0" fontId="21" fillId="0" borderId="54" xfId="0" quotePrefix="1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20" fontId="0" fillId="0" borderId="54" xfId="0" applyNumberFormat="1" applyBorder="1" applyAlignment="1">
      <alignment horizontal="center"/>
    </xf>
    <xf numFmtId="20" fontId="28" fillId="0" borderId="54" xfId="0" applyNumberFormat="1" applyFont="1" applyBorder="1" applyAlignment="1">
      <alignment horizontal="center"/>
    </xf>
    <xf numFmtId="46" fontId="21" fillId="0" borderId="54" xfId="0" quotePrefix="1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20" fontId="0" fillId="33" borderId="54" xfId="0" applyNumberFormat="1" applyFill="1" applyBorder="1" applyAlignment="1">
      <alignment horizontal="center"/>
    </xf>
    <xf numFmtId="0" fontId="0" fillId="0" borderId="15" xfId="0" applyBorder="1" applyAlignment="1">
      <alignment horizontal="center"/>
    </xf>
    <xf numFmtId="20" fontId="28" fillId="0" borderId="15" xfId="0" applyNumberFormat="1" applyFont="1" applyBorder="1" applyAlignment="1">
      <alignment horizontal="center"/>
    </xf>
    <xf numFmtId="20" fontId="25" fillId="0" borderId="15" xfId="0" applyNumberFormat="1" applyFont="1" applyBorder="1" applyAlignment="1">
      <alignment horizontal="center"/>
    </xf>
    <xf numFmtId="46" fontId="21" fillId="0" borderId="15" xfId="0" quotePrefix="1" applyNumberFormat="1" applyFont="1" applyBorder="1" applyAlignment="1">
      <alignment horizontal="center"/>
    </xf>
    <xf numFmtId="46" fontId="25" fillId="0" borderId="15" xfId="0" quotePrefix="1" applyNumberFormat="1" applyFont="1" applyBorder="1" applyAlignment="1">
      <alignment horizontal="center"/>
    </xf>
    <xf numFmtId="20" fontId="0" fillId="33" borderId="15" xfId="0" applyNumberFormat="1" applyFill="1" applyBorder="1" applyAlignment="1">
      <alignment horizontal="center"/>
    </xf>
    <xf numFmtId="20" fontId="21" fillId="0" borderId="55" xfId="0" applyNumberFormat="1" applyFont="1" applyBorder="1" applyAlignment="1">
      <alignment horizontal="right"/>
    </xf>
    <xf numFmtId="20" fontId="21" fillId="0" borderId="13" xfId="0" applyNumberFormat="1" applyFont="1" applyBorder="1" applyAlignment="1">
      <alignment horizontal="right"/>
    </xf>
    <xf numFmtId="20" fontId="26" fillId="0" borderId="15" xfId="0" quotePrefix="1" applyNumberFormat="1" applyFont="1" applyBorder="1" applyAlignment="1">
      <alignment horizontal="right"/>
    </xf>
    <xf numFmtId="20" fontId="28" fillId="0" borderId="15" xfId="0" applyNumberFormat="1" applyFont="1" applyBorder="1"/>
    <xf numFmtId="20" fontId="28" fillId="0" borderId="15" xfId="0" applyNumberFormat="1" applyFont="1" applyBorder="1" applyAlignment="1">
      <alignment horizontal="right"/>
    </xf>
    <xf numFmtId="46" fontId="28" fillId="0" borderId="15" xfId="0" quotePrefix="1" applyNumberFormat="1" applyFont="1" applyBorder="1" applyAlignment="1">
      <alignment horizontal="center"/>
    </xf>
    <xf numFmtId="20" fontId="28" fillId="33" borderId="15" xfId="0" applyNumberFormat="1" applyFont="1" applyFill="1" applyBorder="1" applyAlignment="1">
      <alignment horizontal="center"/>
    </xf>
    <xf numFmtId="20" fontId="28" fillId="33" borderId="41" xfId="0" applyNumberFormat="1" applyFont="1" applyFill="1" applyBorder="1" applyAlignment="1">
      <alignment horizontal="center"/>
    </xf>
    <xf numFmtId="20" fontId="0" fillId="33" borderId="41" xfId="0" applyNumberFormat="1" applyFill="1" applyBorder="1" applyAlignment="1">
      <alignment horizontal="center"/>
    </xf>
    <xf numFmtId="20" fontId="25" fillId="33" borderId="15" xfId="0" applyNumberFormat="1" applyFont="1" applyFill="1" applyBorder="1" applyAlignment="1">
      <alignment horizontal="center"/>
    </xf>
    <xf numFmtId="20" fontId="21" fillId="33" borderId="15" xfId="0" applyNumberFormat="1" applyFont="1" applyFill="1" applyBorder="1" applyAlignment="1">
      <alignment horizontal="center"/>
    </xf>
    <xf numFmtId="20" fontId="28" fillId="33" borderId="41" xfId="0" applyNumberFormat="1" applyFont="1" applyFill="1" applyBorder="1" applyAlignment="1">
      <alignment horizontal="right"/>
    </xf>
    <xf numFmtId="20" fontId="28" fillId="0" borderId="55" xfId="0" applyNumberFormat="1" applyFont="1" applyBorder="1" applyAlignment="1">
      <alignment horizontal="right"/>
    </xf>
    <xf numFmtId="20" fontId="25" fillId="0" borderId="54" xfId="0" applyNumberFormat="1" applyFont="1" applyBorder="1" applyAlignment="1">
      <alignment horizontal="center"/>
    </xf>
    <xf numFmtId="20" fontId="28" fillId="33" borderId="55" xfId="0" applyNumberFormat="1" applyFont="1" applyFill="1" applyBorder="1" applyAlignment="1">
      <alignment horizontal="right"/>
    </xf>
    <xf numFmtId="20" fontId="25" fillId="0" borderId="55" xfId="0" applyNumberFormat="1" applyFont="1" applyBorder="1" applyAlignment="1">
      <alignment horizontal="right"/>
    </xf>
    <xf numFmtId="20" fontId="25" fillId="33" borderId="55" xfId="0" applyNumberFormat="1" applyFont="1" applyFill="1" applyBorder="1" applyAlignment="1">
      <alignment horizontal="right"/>
    </xf>
    <xf numFmtId="20" fontId="28" fillId="33" borderId="54" xfId="0" applyNumberFormat="1" applyFont="1" applyFill="1" applyBorder="1" applyAlignment="1">
      <alignment horizontal="center"/>
    </xf>
    <xf numFmtId="46" fontId="0" fillId="0" borderId="15" xfId="0" quotePrefix="1" applyNumberFormat="1" applyBorder="1" applyAlignment="1">
      <alignment horizontal="center"/>
    </xf>
    <xf numFmtId="20" fontId="19" fillId="0" borderId="19" xfId="0" applyNumberFormat="1" applyFont="1" applyFill="1" applyBorder="1" applyAlignment="1">
      <alignment horizontal="center"/>
    </xf>
    <xf numFmtId="20" fontId="21" fillId="0" borderId="41" xfId="0" applyNumberFormat="1" applyFont="1" applyBorder="1" applyAlignment="1">
      <alignment horizontal="center"/>
    </xf>
    <xf numFmtId="20" fontId="27" fillId="0" borderId="15" xfId="0" quotePrefix="1" applyNumberFormat="1" applyFont="1" applyBorder="1" applyAlignment="1">
      <alignment horizontal="center"/>
    </xf>
    <xf numFmtId="20" fontId="25" fillId="0" borderId="15" xfId="0" applyNumberFormat="1" applyFont="1" applyFill="1" applyBorder="1" applyAlignment="1">
      <alignment horizontal="center"/>
    </xf>
    <xf numFmtId="20" fontId="27" fillId="0" borderId="15" xfId="0" applyNumberFormat="1" applyFont="1" applyBorder="1" applyAlignment="1">
      <alignment horizontal="center"/>
    </xf>
    <xf numFmtId="20" fontId="27" fillId="33" borderId="15" xfId="0" applyNumberFormat="1" applyFont="1" applyFill="1" applyBorder="1" applyAlignment="1">
      <alignment horizontal="center"/>
    </xf>
    <xf numFmtId="20" fontId="21" fillId="0" borderId="15" xfId="0" quotePrefix="1" applyNumberFormat="1" applyFont="1" applyBorder="1" applyAlignment="1">
      <alignment horizontal="center"/>
    </xf>
    <xf numFmtId="20" fontId="28" fillId="0" borderId="15" xfId="0" quotePrefix="1" applyNumberFormat="1" applyFont="1" applyBorder="1" applyAlignment="1">
      <alignment horizontal="center"/>
    </xf>
    <xf numFmtId="20" fontId="0" fillId="0" borderId="37" xfId="0" applyNumberFormat="1" applyBorder="1" applyAlignment="1">
      <alignment horizontal="center"/>
    </xf>
    <xf numFmtId="0" fontId="0" fillId="0" borderId="37" xfId="0" applyNumberFormat="1" applyBorder="1" applyAlignment="1">
      <alignment horizontal="center"/>
    </xf>
    <xf numFmtId="0" fontId="28" fillId="0" borderId="15" xfId="0" quotePrefix="1" applyFont="1" applyBorder="1" applyAlignment="1">
      <alignment horizontal="center"/>
    </xf>
    <xf numFmtId="20" fontId="28" fillId="0" borderId="15" xfId="0" applyNumberFormat="1" applyFont="1" applyFill="1" applyBorder="1" applyAlignment="1">
      <alignment horizontal="center"/>
    </xf>
    <xf numFmtId="0" fontId="25" fillId="0" borderId="15" xfId="0" quotePrefix="1" applyFont="1" applyBorder="1" applyAlignment="1">
      <alignment horizontal="center"/>
    </xf>
    <xf numFmtId="46" fontId="27" fillId="0" borderId="15" xfId="0" quotePrefix="1" applyNumberFormat="1" applyFont="1" applyBorder="1" applyAlignment="1">
      <alignment horizontal="center"/>
    </xf>
    <xf numFmtId="0" fontId="21" fillId="0" borderId="44" xfId="0" applyFont="1" applyBorder="1"/>
    <xf numFmtId="20" fontId="21" fillId="39" borderId="41" xfId="0" applyNumberFormat="1" applyFont="1" applyFill="1" applyBorder="1" applyAlignment="1">
      <alignment horizontal="center"/>
    </xf>
    <xf numFmtId="0" fontId="24" fillId="0" borderId="50" xfId="0" applyFont="1" applyBorder="1" applyAlignment="1">
      <alignment horizontal="right"/>
    </xf>
    <xf numFmtId="0" fontId="21" fillId="0" borderId="56" xfId="0" applyFont="1" applyBorder="1"/>
    <xf numFmtId="0" fontId="21" fillId="0" borderId="19" xfId="0" applyFont="1" applyBorder="1"/>
    <xf numFmtId="0" fontId="21" fillId="0" borderId="57" xfId="0" applyFont="1" applyBorder="1"/>
    <xf numFmtId="16" fontId="19" fillId="0" borderId="19" xfId="0" applyNumberFormat="1" applyFont="1" applyFill="1" applyBorder="1" applyAlignment="1">
      <alignment horizontal="right" vertical="center"/>
    </xf>
    <xf numFmtId="16" fontId="19" fillId="34" borderId="19" xfId="0" applyNumberFormat="1" applyFont="1" applyFill="1" applyBorder="1" applyAlignment="1">
      <alignment horizontal="right"/>
    </xf>
    <xf numFmtId="20" fontId="23" fillId="0" borderId="19" xfId="0" applyNumberFormat="1" applyFont="1" applyFill="1" applyBorder="1" applyAlignment="1">
      <alignment horizontal="left"/>
    </xf>
    <xf numFmtId="0" fontId="23" fillId="0" borderId="20" xfId="0" applyFont="1" applyBorder="1"/>
    <xf numFmtId="0" fontId="0" fillId="0" borderId="58" xfId="0" applyBorder="1"/>
    <xf numFmtId="0" fontId="0" fillId="0" borderId="59" xfId="0" applyBorder="1"/>
    <xf numFmtId="0" fontId="0" fillId="0" borderId="34" xfId="0" applyBorder="1"/>
    <xf numFmtId="0" fontId="0" fillId="0" borderId="24" xfId="0" applyBorder="1"/>
    <xf numFmtId="20" fontId="0" fillId="0" borderId="24" xfId="0" applyNumberFormat="1" applyBorder="1"/>
    <xf numFmtId="20" fontId="28" fillId="0" borderId="24" xfId="0" applyNumberFormat="1" applyFont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46" xfId="0" applyBorder="1"/>
    <xf numFmtId="0" fontId="0" fillId="0" borderId="63" xfId="0" applyBorder="1"/>
    <xf numFmtId="0" fontId="0" fillId="0" borderId="64" xfId="0" applyBorder="1" applyAlignment="1">
      <alignment horizontal="right"/>
    </xf>
    <xf numFmtId="0" fontId="25" fillId="0" borderId="46" xfId="0" applyFont="1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6" xfId="0" applyBorder="1" applyAlignment="1">
      <alignment horizontal="center"/>
    </xf>
    <xf numFmtId="0" fontId="0" fillId="0" borderId="46" xfId="0" applyNumberFormat="1" applyBorder="1" applyAlignment="1">
      <alignment horizontal="center"/>
    </xf>
    <xf numFmtId="0" fontId="0" fillId="0" borderId="65" xfId="0" applyBorder="1"/>
    <xf numFmtId="0" fontId="0" fillId="0" borderId="53" xfId="0" applyBorder="1"/>
    <xf numFmtId="0" fontId="0" fillId="0" borderId="55" xfId="0" applyBorder="1"/>
    <xf numFmtId="164" fontId="0" fillId="0" borderId="13" xfId="0" applyNumberFormat="1" applyFill="1" applyBorder="1" applyAlignment="1">
      <alignment horizontal="right"/>
    </xf>
    <xf numFmtId="164" fontId="21" fillId="0" borderId="13" xfId="0" applyNumberFormat="1" applyFont="1" applyFill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48" xfId="0" applyNumberFormat="1" applyBorder="1" applyAlignment="1">
      <alignment horizontal="right"/>
    </xf>
    <xf numFmtId="164" fontId="0" fillId="0" borderId="47" xfId="0" applyNumberFormat="1" applyBorder="1" applyAlignment="1">
      <alignment horizontal="right"/>
    </xf>
    <xf numFmtId="164" fontId="0" fillId="33" borderId="13" xfId="0" applyNumberFormat="1" applyFill="1" applyBorder="1" applyAlignment="1">
      <alignment horizontal="right"/>
    </xf>
    <xf numFmtId="164" fontId="21" fillId="33" borderId="13" xfId="0" applyNumberFormat="1" applyFont="1" applyFill="1" applyBorder="1" applyAlignment="1">
      <alignment horizontal="right"/>
    </xf>
    <xf numFmtId="164" fontId="19" fillId="0" borderId="19" xfId="0" applyNumberFormat="1" applyFont="1" applyFill="1" applyBorder="1" applyAlignment="1">
      <alignment horizontal="right"/>
    </xf>
    <xf numFmtId="164" fontId="19" fillId="0" borderId="19" xfId="0" applyNumberFormat="1" applyFont="1" applyFill="1" applyBorder="1" applyAlignment="1">
      <alignment horizontal="center"/>
    </xf>
    <xf numFmtId="164" fontId="19" fillId="0" borderId="19" xfId="0" applyNumberFormat="1" applyFont="1" applyBorder="1" applyAlignment="1">
      <alignment horizontal="center"/>
    </xf>
    <xf numFmtId="164" fontId="0" fillId="0" borderId="15" xfId="0" applyNumberFormat="1" applyFill="1" applyBorder="1" applyAlignment="1">
      <alignment horizontal="right"/>
    </xf>
    <xf numFmtId="164" fontId="0" fillId="0" borderId="55" xfId="0" applyNumberFormat="1" applyFill="1" applyBorder="1" applyAlignment="1">
      <alignment horizontal="right"/>
    </xf>
    <xf numFmtId="164" fontId="27" fillId="0" borderId="15" xfId="0" applyNumberFormat="1" applyFont="1" applyFill="1" applyBorder="1" applyAlignment="1">
      <alignment horizontal="center"/>
    </xf>
    <xf numFmtId="164" fontId="0" fillId="0" borderId="54" xfId="0" applyNumberForma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64" fontId="28" fillId="0" borderId="15" xfId="0" applyNumberFormat="1" applyFont="1" applyFill="1" applyBorder="1" applyAlignment="1">
      <alignment horizontal="center"/>
    </xf>
    <xf numFmtId="164" fontId="28" fillId="0" borderId="55" xfId="0" applyNumberFormat="1" applyFont="1" applyFill="1" applyBorder="1" applyAlignment="1">
      <alignment horizontal="right"/>
    </xf>
    <xf numFmtId="164" fontId="21" fillId="0" borderId="15" xfId="0" applyNumberFormat="1" applyFont="1" applyFill="1" applyBorder="1" applyAlignment="1">
      <alignment horizontal="center"/>
    </xf>
    <xf numFmtId="164" fontId="25" fillId="0" borderId="55" xfId="0" applyNumberFormat="1" applyFont="1" applyFill="1" applyBorder="1" applyAlignment="1">
      <alignment horizontal="right"/>
    </xf>
    <xf numFmtId="164" fontId="25" fillId="0" borderId="15" xfId="0" applyNumberFormat="1" applyFont="1" applyFill="1" applyBorder="1" applyAlignment="1">
      <alignment horizontal="center"/>
    </xf>
    <xf numFmtId="164" fontId="21" fillId="0" borderId="15" xfId="0" applyNumberFormat="1" applyFont="1" applyFill="1" applyBorder="1" applyAlignment="1">
      <alignment horizontal="right"/>
    </xf>
    <xf numFmtId="164" fontId="21" fillId="0" borderId="55" xfId="0" applyNumberFormat="1" applyFont="1" applyFill="1" applyBorder="1" applyAlignment="1">
      <alignment horizontal="right"/>
    </xf>
    <xf numFmtId="164" fontId="21" fillId="0" borderId="15" xfId="0" quotePrefix="1" applyNumberFormat="1" applyFont="1" applyFill="1" applyBorder="1" applyAlignment="1">
      <alignment horizontal="center"/>
    </xf>
    <xf numFmtId="164" fontId="21" fillId="0" borderId="54" xfId="0" quotePrefix="1" applyNumberFormat="1" applyFont="1" applyFill="1" applyBorder="1" applyAlignment="1">
      <alignment horizontal="center"/>
    </xf>
    <xf numFmtId="164" fontId="28" fillId="0" borderId="54" xfId="0" applyNumberFormat="1" applyFont="1" applyFill="1" applyBorder="1" applyAlignment="1">
      <alignment horizontal="center"/>
    </xf>
    <xf numFmtId="164" fontId="25" fillId="0" borderId="54" xfId="0" applyNumberFormat="1" applyFont="1" applyFill="1" applyBorder="1" applyAlignment="1">
      <alignment horizontal="center"/>
    </xf>
    <xf numFmtId="164" fontId="27" fillId="0" borderId="15" xfId="0" quotePrefix="1" applyNumberFormat="1" applyFont="1" applyFill="1" applyBorder="1" applyAlignment="1">
      <alignment horizontal="center"/>
    </xf>
    <xf numFmtId="164" fontId="21" fillId="0" borderId="54" xfId="0" applyNumberFormat="1" applyFont="1" applyFill="1" applyBorder="1" applyAlignment="1">
      <alignment horizontal="center"/>
    </xf>
    <xf numFmtId="164" fontId="0" fillId="33" borderId="15" xfId="0" applyNumberFormat="1" applyFill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28" fillId="0" borderId="15" xfId="0" applyNumberFormat="1" applyFont="1" applyBorder="1" applyAlignment="1">
      <alignment horizontal="center"/>
    </xf>
    <xf numFmtId="164" fontId="28" fillId="0" borderId="54" xfId="0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28" fillId="0" borderId="43" xfId="0" applyNumberFormat="1" applyFont="1" applyBorder="1" applyAlignment="1">
      <alignment horizontal="right"/>
    </xf>
    <xf numFmtId="164" fontId="28" fillId="0" borderId="41" xfId="0" applyNumberFormat="1" applyFon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64" fontId="28" fillId="0" borderId="45" xfId="0" applyNumberFormat="1" applyFont="1" applyBorder="1" applyAlignment="1">
      <alignment horizontal="right"/>
    </xf>
    <xf numFmtId="164" fontId="0" fillId="0" borderId="37" xfId="0" applyNumberFormat="1" applyBorder="1" applyAlignment="1">
      <alignment horizontal="right"/>
    </xf>
    <xf numFmtId="164" fontId="0" fillId="0" borderId="37" xfId="0" applyNumberFormat="1" applyBorder="1" applyAlignment="1">
      <alignment horizontal="center"/>
    </xf>
    <xf numFmtId="164" fontId="24" fillId="0" borderId="0" xfId="0" applyNumberFormat="1" applyFont="1" applyBorder="1" applyAlignment="1">
      <alignment horizontal="right"/>
    </xf>
    <xf numFmtId="164" fontId="0" fillId="0" borderId="50" xfId="0" applyNumberFormat="1" applyBorder="1" applyAlignment="1">
      <alignment horizontal="right"/>
    </xf>
    <xf numFmtId="164" fontId="0" fillId="33" borderId="37" xfId="0" applyNumberFormat="1" applyFill="1" applyBorder="1" applyAlignment="1">
      <alignment horizontal="right"/>
    </xf>
    <xf numFmtId="164" fontId="27" fillId="0" borderId="37" xfId="0" applyNumberFormat="1" applyFont="1" applyBorder="1" applyAlignment="1">
      <alignment horizontal="right"/>
    </xf>
    <xf numFmtId="164" fontId="25" fillId="0" borderId="37" xfId="0" applyNumberFormat="1" applyFont="1" applyBorder="1" applyAlignment="1">
      <alignment horizontal="right"/>
    </xf>
    <xf numFmtId="164" fontId="21" fillId="0" borderId="15" xfId="0" applyNumberFormat="1" applyFont="1" applyBorder="1" applyAlignment="1">
      <alignment horizontal="right"/>
    </xf>
    <xf numFmtId="164" fontId="21" fillId="0" borderId="13" xfId="0" applyNumberFormat="1" applyFont="1" applyBorder="1" applyAlignment="1">
      <alignment horizontal="right"/>
    </xf>
    <xf numFmtId="164" fontId="21" fillId="33" borderId="15" xfId="0" applyNumberFormat="1" applyFont="1" applyFill="1" applyBorder="1" applyAlignment="1">
      <alignment horizontal="right"/>
    </xf>
    <xf numFmtId="164" fontId="21" fillId="0" borderId="55" xfId="0" applyNumberFormat="1" applyFont="1" applyBorder="1" applyAlignment="1">
      <alignment horizontal="right"/>
    </xf>
    <xf numFmtId="164" fontId="0" fillId="40" borderId="15" xfId="0" applyNumberFormat="1" applyFill="1" applyBorder="1" applyAlignment="1">
      <alignment horizontal="right"/>
    </xf>
    <xf numFmtId="164" fontId="21" fillId="41" borderId="66" xfId="0" applyNumberFormat="1" applyFont="1" applyFill="1" applyBorder="1" applyAlignment="1">
      <alignment horizontal="right"/>
    </xf>
    <xf numFmtId="164" fontId="21" fillId="41" borderId="54" xfId="0" applyNumberFormat="1" applyFont="1" applyFill="1" applyBorder="1" applyAlignment="1">
      <alignment horizontal="right"/>
    </xf>
    <xf numFmtId="164" fontId="21" fillId="41" borderId="37" xfId="0" applyNumberFormat="1" applyFont="1" applyFill="1" applyBorder="1" applyAlignment="1">
      <alignment horizontal="right"/>
    </xf>
    <xf numFmtId="164" fontId="21" fillId="40" borderId="37" xfId="0" applyNumberFormat="1" applyFont="1" applyFill="1" applyBorder="1" applyAlignment="1">
      <alignment horizontal="right"/>
    </xf>
    <xf numFmtId="164" fontId="21" fillId="0" borderId="15" xfId="0" applyNumberFormat="1" applyFont="1" applyBorder="1" applyAlignment="1">
      <alignment horizontal="center"/>
    </xf>
    <xf numFmtId="164" fontId="21" fillId="0" borderId="41" xfId="0" applyNumberFormat="1" applyFont="1" applyBorder="1" applyAlignment="1">
      <alignment horizontal="center"/>
    </xf>
    <xf numFmtId="164" fontId="21" fillId="0" borderId="37" xfId="0" applyNumberFormat="1" applyFont="1" applyBorder="1" applyAlignment="1">
      <alignment horizontal="center"/>
    </xf>
    <xf numFmtId="164" fontId="21" fillId="33" borderId="15" xfId="0" applyNumberFormat="1" applyFont="1" applyFill="1" applyBorder="1" applyAlignment="1">
      <alignment horizontal="center"/>
    </xf>
    <xf numFmtId="0" fontId="0" fillId="42" borderId="15" xfId="0" applyFill="1" applyBorder="1"/>
    <xf numFmtId="0" fontId="21" fillId="42" borderId="44" xfId="0" applyFont="1" applyFill="1" applyBorder="1"/>
    <xf numFmtId="164" fontId="0" fillId="42" borderId="15" xfId="0" applyNumberFormat="1" applyFill="1" applyBorder="1" applyAlignment="1">
      <alignment horizontal="right"/>
    </xf>
    <xf numFmtId="164" fontId="21" fillId="42" borderId="55" xfId="0" applyNumberFormat="1" applyFont="1" applyFill="1" applyBorder="1" applyAlignment="1">
      <alignment horizontal="right"/>
    </xf>
    <xf numFmtId="164" fontId="25" fillId="42" borderId="15" xfId="0" applyNumberFormat="1" applyFont="1" applyFill="1" applyBorder="1" applyAlignment="1">
      <alignment horizontal="center"/>
    </xf>
    <xf numFmtId="164" fontId="0" fillId="42" borderId="15" xfId="0" applyNumberFormat="1" applyFill="1" applyBorder="1" applyAlignment="1">
      <alignment horizontal="center"/>
    </xf>
    <xf numFmtId="20" fontId="0" fillId="42" borderId="15" xfId="0" applyNumberFormat="1" applyFill="1" applyBorder="1"/>
    <xf numFmtId="0" fontId="0" fillId="42" borderId="0" xfId="0" applyFill="1"/>
    <xf numFmtId="164" fontId="22" fillId="41" borderId="18" xfId="0" applyNumberFormat="1" applyFont="1" applyFill="1" applyBorder="1" applyAlignment="1">
      <alignment horizontal="right"/>
    </xf>
    <xf numFmtId="164" fontId="19" fillId="34" borderId="46" xfId="0" applyNumberFormat="1" applyFont="1" applyFill="1" applyBorder="1" applyAlignment="1">
      <alignment horizontal="right"/>
    </xf>
    <xf numFmtId="164" fontId="27" fillId="33" borderId="15" xfId="0" applyNumberFormat="1" applyFont="1" applyFill="1" applyBorder="1" applyAlignment="1">
      <alignment horizontal="center"/>
    </xf>
    <xf numFmtId="164" fontId="25" fillId="33" borderId="15" xfId="0" applyNumberFormat="1" applyFont="1" applyFill="1" applyBorder="1" applyAlignment="1">
      <alignment horizontal="right"/>
    </xf>
    <xf numFmtId="164" fontId="27" fillId="33" borderId="15" xfId="0" applyNumberFormat="1" applyFont="1" applyFill="1" applyBorder="1" applyAlignment="1">
      <alignment horizontal="right"/>
    </xf>
    <xf numFmtId="164" fontId="27" fillId="0" borderId="15" xfId="0" applyNumberFormat="1" applyFont="1" applyBorder="1" applyAlignment="1">
      <alignment horizontal="right"/>
    </xf>
    <xf numFmtId="164" fontId="25" fillId="0" borderId="15" xfId="0" applyNumberFormat="1" applyFont="1" applyBorder="1" applyAlignment="1">
      <alignment horizontal="right"/>
    </xf>
    <xf numFmtId="164" fontId="27" fillId="0" borderId="15" xfId="0" applyNumberFormat="1" applyFont="1" applyFill="1" applyBorder="1" applyAlignment="1">
      <alignment horizontal="right"/>
    </xf>
    <xf numFmtId="164" fontId="25" fillId="0" borderId="15" xfId="0" applyNumberFormat="1" applyFont="1" applyFill="1" applyBorder="1" applyAlignment="1">
      <alignment horizontal="right"/>
    </xf>
    <xf numFmtId="164" fontId="25" fillId="42" borderId="15" xfId="0" applyNumberFormat="1" applyFont="1" applyFill="1" applyBorder="1" applyAlignment="1">
      <alignment horizontal="right"/>
    </xf>
    <xf numFmtId="164" fontId="25" fillId="33" borderId="15" xfId="0" applyNumberFormat="1" applyFont="1" applyFill="1" applyBorder="1" applyAlignment="1">
      <alignment horizontal="center"/>
    </xf>
    <xf numFmtId="164" fontId="27" fillId="0" borderId="15" xfId="0" applyNumberFormat="1" applyFont="1" applyBorder="1" applyAlignment="1">
      <alignment horizontal="center"/>
    </xf>
    <xf numFmtId="164" fontId="0" fillId="33" borderId="54" xfId="0" applyNumberFormat="1" applyFill="1" applyBorder="1" applyAlignment="1">
      <alignment horizontal="center"/>
    </xf>
    <xf numFmtId="164" fontId="21" fillId="0" borderId="54" xfId="0" applyNumberFormat="1" applyFont="1" applyBorder="1" applyAlignment="1">
      <alignment horizontal="center"/>
    </xf>
    <xf numFmtId="0" fontId="21" fillId="0" borderId="15" xfId="0" applyFont="1" applyBorder="1"/>
    <xf numFmtId="164" fontId="28" fillId="0" borderId="15" xfId="0" applyNumberFormat="1" applyFont="1" applyBorder="1" applyAlignment="1">
      <alignment horizontal="right"/>
    </xf>
    <xf numFmtId="164" fontId="21" fillId="0" borderId="30" xfId="0" applyNumberFormat="1" applyFont="1" applyBorder="1" applyAlignment="1">
      <alignment horizontal="right"/>
    </xf>
    <xf numFmtId="164" fontId="24" fillId="0" borderId="67" xfId="0" applyNumberFormat="1" applyFont="1" applyBorder="1" applyAlignment="1">
      <alignment horizontal="right"/>
    </xf>
    <xf numFmtId="164" fontId="0" fillId="41" borderId="15" xfId="0" applyNumberFormat="1" applyFill="1" applyBorder="1" applyAlignment="1">
      <alignment horizontal="right"/>
    </xf>
    <xf numFmtId="164" fontId="21" fillId="33" borderId="54" xfId="0" applyNumberFormat="1" applyFont="1" applyFill="1" applyBorder="1" applyAlignment="1">
      <alignment horizontal="center"/>
    </xf>
    <xf numFmtId="164" fontId="25" fillId="33" borderId="54" xfId="0" applyNumberFormat="1" applyFont="1" applyFill="1" applyBorder="1" applyAlignment="1">
      <alignment horizontal="center"/>
    </xf>
    <xf numFmtId="164" fontId="0" fillId="43" borderId="13" xfId="0" applyNumberFormat="1" applyFill="1" applyBorder="1" applyAlignment="1">
      <alignment horizontal="right"/>
    </xf>
    <xf numFmtId="164" fontId="21" fillId="43" borderId="15" xfId="0" applyNumberFormat="1" applyFont="1" applyFill="1" applyBorder="1" applyAlignment="1">
      <alignment horizontal="center"/>
    </xf>
    <xf numFmtId="164" fontId="21" fillId="43" borderId="54" xfId="0" applyNumberFormat="1" applyFont="1" applyFill="1" applyBorder="1" applyAlignment="1">
      <alignment horizontal="center"/>
    </xf>
    <xf numFmtId="164" fontId="0" fillId="44" borderId="47" xfId="0" applyNumberFormat="1" applyFill="1" applyBorder="1" applyAlignment="1">
      <alignment horizontal="right"/>
    </xf>
    <xf numFmtId="164" fontId="28" fillId="33" borderId="15" xfId="0" applyNumberFormat="1" applyFont="1" applyFill="1" applyBorder="1" applyAlignment="1">
      <alignment horizontal="center"/>
    </xf>
    <xf numFmtId="164" fontId="28" fillId="33" borderId="15" xfId="0" applyNumberFormat="1" applyFont="1" applyFill="1" applyBorder="1" applyAlignment="1">
      <alignment horizontal="right"/>
    </xf>
    <xf numFmtId="164" fontId="0" fillId="33" borderId="15" xfId="0" applyNumberFormat="1" applyFill="1" applyBorder="1" applyAlignment="1">
      <alignment horizontal="center"/>
    </xf>
    <xf numFmtId="164" fontId="28" fillId="0" borderId="15" xfId="0" quotePrefix="1" applyNumberFormat="1" applyFont="1" applyFill="1" applyBorder="1" applyAlignment="1">
      <alignment horizontal="center"/>
    </xf>
    <xf numFmtId="164" fontId="25" fillId="0" borderId="15" xfId="0" quotePrefix="1" applyNumberFormat="1" applyFont="1" applyFill="1" applyBorder="1" applyAlignment="1">
      <alignment horizontal="center"/>
    </xf>
    <xf numFmtId="165" fontId="19" fillId="0" borderId="55" xfId="0" applyNumberFormat="1" applyFont="1" applyBorder="1"/>
    <xf numFmtId="165" fontId="23" fillId="0" borderId="37" xfId="0" applyNumberFormat="1" applyFont="1" applyBorder="1"/>
    <xf numFmtId="165" fontId="0" fillId="0" borderId="37" xfId="0" applyNumberFormat="1" applyBorder="1"/>
    <xf numFmtId="164" fontId="0" fillId="0" borderId="15" xfId="0" applyNumberFormat="1" applyBorder="1"/>
    <xf numFmtId="164" fontId="19" fillId="0" borderId="46" xfId="0" applyNumberFormat="1" applyFont="1" applyFill="1" applyBorder="1" applyAlignment="1">
      <alignment horizontal="center" vertical="center"/>
    </xf>
    <xf numFmtId="164" fontId="21" fillId="0" borderId="15" xfId="0" quotePrefix="1" applyNumberFormat="1" applyFont="1" applyBorder="1" applyAlignment="1">
      <alignment horizontal="center"/>
    </xf>
    <xf numFmtId="164" fontId="21" fillId="42" borderId="15" xfId="0" applyNumberFormat="1" applyFont="1" applyFill="1" applyBorder="1" applyAlignment="1">
      <alignment horizontal="center"/>
    </xf>
    <xf numFmtId="164" fontId="0" fillId="0" borderId="55" xfId="0" applyNumberFormat="1" applyBorder="1"/>
    <xf numFmtId="164" fontId="0" fillId="33" borderId="55" xfId="0" applyNumberFormat="1" applyFill="1" applyBorder="1"/>
    <xf numFmtId="20" fontId="21" fillId="0" borderId="0" xfId="0" applyNumberFormat="1" applyFont="1" applyBorder="1" applyAlignment="1">
      <alignment horizontal="center"/>
    </xf>
    <xf numFmtId="20" fontId="21" fillId="0" borderId="0" xfId="0" applyNumberFormat="1" applyFont="1" applyFill="1" applyBorder="1" applyAlignment="1">
      <alignment horizontal="center"/>
    </xf>
    <xf numFmtId="20" fontId="21" fillId="0" borderId="0" xfId="0" quotePrefix="1" applyNumberFormat="1" applyFont="1" applyBorder="1" applyAlignment="1">
      <alignment horizontal="center"/>
    </xf>
    <xf numFmtId="164" fontId="0" fillId="0" borderId="55" xfId="0" applyNumberFormat="1" applyFill="1" applyBorder="1"/>
    <xf numFmtId="20" fontId="21" fillId="42" borderId="0" xfId="0" applyNumberFormat="1" applyFont="1" applyFill="1" applyBorder="1" applyAlignment="1">
      <alignment horizontal="center"/>
    </xf>
    <xf numFmtId="0" fontId="0" fillId="39" borderId="0" xfId="0" applyFill="1"/>
    <xf numFmtId="164" fontId="0" fillId="0" borderId="54" xfId="0" applyNumberFormat="1" applyFill="1" applyBorder="1" applyAlignment="1">
      <alignment horizontal="right"/>
    </xf>
    <xf numFmtId="164" fontId="28" fillId="0" borderId="15" xfId="0" applyNumberFormat="1" applyFont="1" applyFill="1" applyBorder="1" applyAlignment="1">
      <alignment horizontal="right"/>
    </xf>
    <xf numFmtId="0" fontId="21" fillId="0" borderId="44" xfId="0" applyFont="1" applyFill="1" applyBorder="1"/>
    <xf numFmtId="49" fontId="29" fillId="0" borderId="15" xfId="0" applyNumberFormat="1" applyFont="1" applyFill="1" applyBorder="1"/>
    <xf numFmtId="164" fontId="21" fillId="0" borderId="50" xfId="0" applyNumberFormat="1" applyFont="1" applyFill="1" applyBorder="1" applyAlignment="1">
      <alignment horizontal="right"/>
    </xf>
    <xf numFmtId="164" fontId="21" fillId="0" borderId="37" xfId="0" applyNumberFormat="1" applyFont="1" applyFill="1" applyBorder="1" applyAlignment="1">
      <alignment horizontal="center"/>
    </xf>
    <xf numFmtId="164" fontId="28" fillId="0" borderId="37" xfId="0" applyNumberFormat="1" applyFont="1" applyFill="1" applyBorder="1" applyAlignment="1">
      <alignment horizontal="center"/>
    </xf>
    <xf numFmtId="164" fontId="0" fillId="0" borderId="37" xfId="0" applyNumberFormat="1" applyFill="1" applyBorder="1" applyAlignment="1">
      <alignment horizontal="center"/>
    </xf>
    <xf numFmtId="164" fontId="0" fillId="0" borderId="37" xfId="0" applyNumberFormat="1" applyFill="1" applyBorder="1" applyAlignment="1">
      <alignment horizontal="right"/>
    </xf>
    <xf numFmtId="20" fontId="0" fillId="0" borderId="37" xfId="0" applyNumberFormat="1" applyFill="1" applyBorder="1"/>
    <xf numFmtId="47" fontId="0" fillId="0" borderId="13" xfId="0" applyNumberFormat="1" applyFill="1" applyBorder="1" applyAlignment="1">
      <alignment horizontal="right"/>
    </xf>
    <xf numFmtId="47" fontId="21" fillId="0" borderId="47" xfId="0" applyNumberFormat="1" applyFont="1" applyFill="1" applyBorder="1" applyAlignment="1">
      <alignment horizontal="right"/>
    </xf>
    <xf numFmtId="47" fontId="0" fillId="0" borderId="47" xfId="0" applyNumberFormat="1" applyFill="1" applyBorder="1" applyAlignment="1">
      <alignment horizontal="right"/>
    </xf>
    <xf numFmtId="47" fontId="0" fillId="0" borderId="47" xfId="0" applyNumberFormat="1" applyBorder="1" applyAlignment="1">
      <alignment horizontal="right"/>
    </xf>
    <xf numFmtId="0" fontId="0" fillId="0" borderId="38" xfId="0" applyFont="1" applyBorder="1"/>
    <xf numFmtId="47" fontId="0" fillId="33" borderId="13" xfId="0" applyNumberFormat="1" applyFill="1" applyBorder="1" applyAlignment="1">
      <alignment horizontal="right"/>
    </xf>
    <xf numFmtId="47" fontId="0" fillId="0" borderId="13" xfId="0" applyNumberFormat="1" applyFont="1" applyFill="1" applyBorder="1" applyAlignment="1">
      <alignment horizontal="right"/>
    </xf>
    <xf numFmtId="164" fontId="0" fillId="0" borderId="15" xfId="0" applyNumberFormat="1" applyFont="1" applyFill="1" applyBorder="1" applyAlignment="1">
      <alignment horizontal="right"/>
    </xf>
    <xf numFmtId="164" fontId="0" fillId="0" borderId="37" xfId="0" applyNumberFormat="1" applyFont="1" applyFill="1" applyBorder="1" applyAlignment="1">
      <alignment horizontal="right"/>
    </xf>
    <xf numFmtId="164" fontId="0" fillId="33" borderId="37" xfId="0" applyNumberFormat="1" applyFont="1" applyFill="1" applyBorder="1" applyAlignment="1">
      <alignment horizontal="right"/>
    </xf>
    <xf numFmtId="164" fontId="0" fillId="0" borderId="37" xfId="0" applyNumberFormat="1" applyFont="1" applyBorder="1" applyAlignment="1">
      <alignment horizontal="right"/>
    </xf>
    <xf numFmtId="164" fontId="0" fillId="41" borderId="37" xfId="0" applyNumberFormat="1" applyFont="1" applyFill="1" applyBorder="1" applyAlignment="1">
      <alignment horizontal="right"/>
    </xf>
    <xf numFmtId="164" fontId="0" fillId="33" borderId="15" xfId="0" applyNumberFormat="1" applyFont="1" applyFill="1" applyBorder="1" applyAlignment="1">
      <alignment horizontal="right"/>
    </xf>
    <xf numFmtId="164" fontId="21" fillId="40" borderId="15" xfId="0" applyNumberFormat="1" applyFont="1" applyFill="1" applyBorder="1" applyAlignment="1">
      <alignment horizontal="right"/>
    </xf>
    <xf numFmtId="164" fontId="0" fillId="41" borderId="15" xfId="0" applyNumberFormat="1" applyFont="1" applyFill="1" applyBorder="1" applyAlignment="1">
      <alignment horizontal="right"/>
    </xf>
    <xf numFmtId="164" fontId="0" fillId="38" borderId="37" xfId="0" applyNumberFormat="1" applyFont="1" applyFill="1" applyBorder="1" applyAlignment="1">
      <alignment horizontal="center"/>
    </xf>
    <xf numFmtId="47" fontId="0" fillId="0" borderId="68" xfId="0" applyNumberFormat="1" applyFill="1" applyBorder="1" applyAlignment="1">
      <alignment horizontal="right"/>
    </xf>
    <xf numFmtId="164" fontId="0" fillId="38" borderId="15" xfId="0" applyNumberFormat="1" applyFont="1" applyFill="1" applyBorder="1" applyAlignment="1">
      <alignment horizontal="right"/>
    </xf>
    <xf numFmtId="164" fontId="32" fillId="0" borderId="37" xfId="0" applyNumberFormat="1" applyFont="1" applyBorder="1" applyAlignment="1">
      <alignment horizontal="right"/>
    </xf>
    <xf numFmtId="164" fontId="32" fillId="33" borderId="15" xfId="0" applyNumberFormat="1" applyFont="1" applyFill="1" applyBorder="1" applyAlignment="1">
      <alignment horizontal="right"/>
    </xf>
    <xf numFmtId="164" fontId="32" fillId="0" borderId="15" xfId="0" applyNumberFormat="1" applyFont="1" applyFill="1" applyBorder="1" applyAlignment="1">
      <alignment horizontal="right"/>
    </xf>
    <xf numFmtId="164" fontId="0" fillId="0" borderId="15" xfId="0" applyNumberFormat="1" applyFont="1" applyFill="1" applyBorder="1" applyAlignment="1">
      <alignment horizontal="center"/>
    </xf>
    <xf numFmtId="164" fontId="32" fillId="0" borderId="15" xfId="0" applyNumberFormat="1" applyFont="1" applyFill="1" applyBorder="1" applyAlignment="1">
      <alignment horizontal="center"/>
    </xf>
    <xf numFmtId="164" fontId="0" fillId="45" borderId="15" xfId="0" applyNumberFormat="1" applyFill="1" applyBorder="1" applyAlignment="1">
      <alignment horizontal="right"/>
    </xf>
    <xf numFmtId="47" fontId="0" fillId="41" borderId="13" xfId="0" applyNumberFormat="1" applyFill="1" applyBorder="1" applyAlignment="1">
      <alignment horizontal="right"/>
    </xf>
    <xf numFmtId="47" fontId="21" fillId="41" borderId="13" xfId="0" applyNumberFormat="1" applyFont="1" applyFill="1" applyBorder="1" applyAlignment="1">
      <alignment horizontal="right"/>
    </xf>
    <xf numFmtId="47" fontId="0" fillId="41" borderId="48" xfId="0" applyNumberFormat="1" applyFill="1" applyBorder="1" applyAlignment="1">
      <alignment horizontal="right"/>
    </xf>
    <xf numFmtId="47" fontId="22" fillId="0" borderId="18" xfId="0" applyNumberFormat="1" applyFont="1" applyFill="1" applyBorder="1" applyAlignment="1">
      <alignment horizontal="right"/>
    </xf>
    <xf numFmtId="164" fontId="0" fillId="0" borderId="15" xfId="0" quotePrefix="1" applyNumberFormat="1" applyFont="1" applyFill="1" applyBorder="1" applyAlignment="1">
      <alignment horizontal="center"/>
    </xf>
    <xf numFmtId="164" fontId="0" fillId="0" borderId="50" xfId="0" applyNumberFormat="1" applyFont="1" applyFill="1" applyBorder="1" applyAlignment="1">
      <alignment horizontal="center"/>
    </xf>
    <xf numFmtId="164" fontId="0" fillId="0" borderId="37" xfId="0" applyNumberFormat="1" applyFont="1" applyBorder="1" applyAlignment="1">
      <alignment horizontal="center"/>
    </xf>
    <xf numFmtId="164" fontId="0" fillId="33" borderId="54" xfId="0" applyNumberFormat="1" applyFont="1" applyFill="1" applyBorder="1" applyAlignment="1">
      <alignment horizontal="center"/>
    </xf>
    <xf numFmtId="164" fontId="32" fillId="33" borderId="54" xfId="0" applyNumberFormat="1" applyFont="1" applyFill="1" applyBorder="1" applyAlignment="1">
      <alignment horizontal="center"/>
    </xf>
    <xf numFmtId="164" fontId="32" fillId="33" borderId="15" xfId="0" applyNumberFormat="1" applyFont="1" applyFill="1" applyBorder="1" applyAlignment="1">
      <alignment horizontal="center"/>
    </xf>
    <xf numFmtId="164" fontId="0" fillId="33" borderId="15" xfId="0" applyNumberFormat="1" applyFont="1" applyFill="1" applyBorder="1" applyAlignment="1">
      <alignment horizontal="center"/>
    </xf>
    <xf numFmtId="47" fontId="0" fillId="0" borderId="15" xfId="0" applyNumberFormat="1" applyFill="1" applyBorder="1" applyAlignment="1">
      <alignment horizontal="right"/>
    </xf>
    <xf numFmtId="47" fontId="0" fillId="41" borderId="68" xfId="0" applyNumberFormat="1" applyFill="1" applyBorder="1" applyAlignment="1">
      <alignment horizontal="right"/>
    </xf>
    <xf numFmtId="164" fontId="0" fillId="38" borderId="15" xfId="0" applyNumberFormat="1" applyFont="1" applyFill="1" applyBorder="1" applyAlignment="1">
      <alignment horizontal="center"/>
    </xf>
    <xf numFmtId="164" fontId="0" fillId="0" borderId="37" xfId="0" applyNumberFormat="1" applyFont="1" applyFill="1" applyBorder="1" applyAlignment="1">
      <alignment horizontal="center"/>
    </xf>
    <xf numFmtId="164" fontId="32" fillId="0" borderId="41" xfId="0" applyNumberFormat="1" applyFont="1" applyFill="1" applyBorder="1" applyAlignment="1">
      <alignment horizontal="center"/>
    </xf>
    <xf numFmtId="164" fontId="0" fillId="0" borderId="41" xfId="0" applyNumberFormat="1" applyFont="1" applyFill="1" applyBorder="1" applyAlignment="1">
      <alignment horizontal="center"/>
    </xf>
    <xf numFmtId="164" fontId="0" fillId="0" borderId="54" xfId="0" applyNumberFormat="1" applyFont="1" applyFill="1" applyBorder="1" applyAlignment="1">
      <alignment horizontal="center"/>
    </xf>
    <xf numFmtId="47" fontId="21" fillId="41" borderId="68" xfId="0" applyNumberFormat="1" applyFont="1" applyFill="1" applyBorder="1" applyAlignment="1">
      <alignment horizontal="right"/>
    </xf>
    <xf numFmtId="47" fontId="21" fillId="41" borderId="48" xfId="0" applyNumberFormat="1" applyFont="1" applyFill="1" applyBorder="1" applyAlignment="1">
      <alignment horizontal="right"/>
    </xf>
    <xf numFmtId="164" fontId="0" fillId="0" borderId="41" xfId="0" quotePrefix="1" applyNumberFormat="1" applyFont="1" applyFill="1" applyBorder="1" applyAlignment="1">
      <alignment horizontal="center"/>
    </xf>
    <xf numFmtId="164" fontId="21" fillId="46" borderId="15" xfId="0" applyNumberFormat="1" applyFont="1" applyFill="1" applyBorder="1" applyAlignment="1">
      <alignment horizontal="center"/>
    </xf>
    <xf numFmtId="47" fontId="22" fillId="0" borderId="69" xfId="0" applyNumberFormat="1" applyFont="1" applyFill="1" applyBorder="1" applyAlignment="1">
      <alignment horizontal="right"/>
    </xf>
    <xf numFmtId="0" fontId="21" fillId="0" borderId="37" xfId="0" applyFont="1" applyBorder="1"/>
    <xf numFmtId="0" fontId="21" fillId="0" borderId="39" xfId="0" applyFont="1" applyBorder="1"/>
    <xf numFmtId="0" fontId="0" fillId="0" borderId="15" xfId="0" applyFont="1" applyBorder="1"/>
    <xf numFmtId="164" fontId="0" fillId="46" borderId="15" xfId="0" applyNumberFormat="1" applyFont="1" applyFill="1" applyBorder="1" applyAlignment="1">
      <alignment horizontal="right"/>
    </xf>
    <xf numFmtId="47" fontId="32" fillId="0" borderId="15" xfId="0" applyNumberFormat="1" applyFont="1" applyFill="1" applyBorder="1" applyAlignment="1">
      <alignment horizontal="right"/>
    </xf>
    <xf numFmtId="164" fontId="0" fillId="47" borderId="37" xfId="0" applyNumberFormat="1" applyFont="1" applyFill="1" applyBorder="1" applyAlignment="1">
      <alignment horizontal="right"/>
    </xf>
    <xf numFmtId="164" fontId="0" fillId="47" borderId="15" xfId="0" applyNumberFormat="1" applyFont="1" applyFill="1" applyBorder="1" applyAlignment="1">
      <alignment horizontal="right"/>
    </xf>
    <xf numFmtId="164" fontId="0" fillId="46" borderId="15" xfId="0" applyNumberFormat="1" applyFont="1" applyFill="1" applyBorder="1" applyAlignment="1">
      <alignment horizontal="center"/>
    </xf>
    <xf numFmtId="164" fontId="0" fillId="48" borderId="15" xfId="0" applyNumberFormat="1" applyFont="1" applyFill="1" applyBorder="1" applyAlignment="1">
      <alignment horizontal="center"/>
    </xf>
    <xf numFmtId="164" fontId="0" fillId="48" borderId="37" xfId="0" applyNumberFormat="1" applyFont="1" applyFill="1" applyBorder="1" applyAlignment="1">
      <alignment horizontal="right"/>
    </xf>
    <xf numFmtId="1" fontId="0" fillId="0" borderId="37" xfId="0" applyNumberFormat="1" applyFont="1" applyBorder="1" applyAlignment="1">
      <alignment horizontal="right"/>
    </xf>
    <xf numFmtId="1" fontId="0" fillId="0" borderId="37" xfId="0" applyNumberFormat="1" applyBorder="1" applyAlignment="1">
      <alignment horizontal="right"/>
    </xf>
    <xf numFmtId="1" fontId="21" fillId="0" borderId="37" xfId="0" applyNumberFormat="1" applyFont="1" applyBorder="1" applyAlignment="1">
      <alignment horizontal="center"/>
    </xf>
    <xf numFmtId="1" fontId="0" fillId="0" borderId="37" xfId="0" applyNumberFormat="1" applyFon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64" fontId="28" fillId="0" borderId="41" xfId="0" applyNumberFormat="1" applyFont="1" applyFill="1" applyBorder="1" applyAlignment="1">
      <alignment horizontal="center"/>
    </xf>
    <xf numFmtId="164" fontId="32" fillId="0" borderId="54" xfId="0" applyNumberFormat="1" applyFont="1" applyFill="1" applyBorder="1" applyAlignment="1">
      <alignment horizontal="center"/>
    </xf>
    <xf numFmtId="164" fontId="32" fillId="0" borderId="37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164" fontId="19" fillId="34" borderId="46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quotePrefix="1" applyNumberFormat="1" applyFill="1" applyAlignment="1">
      <alignment horizontal="center"/>
    </xf>
    <xf numFmtId="10" fontId="0" fillId="0" borderId="0" xfId="0" applyNumberFormat="1" applyFill="1" applyAlignment="1">
      <alignment horizontal="center"/>
    </xf>
    <xf numFmtId="164" fontId="0" fillId="46" borderId="37" xfId="0" applyNumberFormat="1" applyFont="1" applyFill="1" applyBorder="1" applyAlignment="1">
      <alignment horizontal="right"/>
    </xf>
    <xf numFmtId="164" fontId="28" fillId="33" borderId="41" xfId="0" applyNumberFormat="1" applyFont="1" applyFill="1" applyBorder="1" applyAlignment="1">
      <alignment horizontal="center"/>
    </xf>
    <xf numFmtId="164" fontId="0" fillId="33" borderId="41" xfId="0" applyNumberFormat="1" applyFont="1" applyFill="1" applyBorder="1" applyAlignment="1">
      <alignment horizontal="center"/>
    </xf>
    <xf numFmtId="0" fontId="0" fillId="0" borderId="37" xfId="0" applyFont="1" applyBorder="1"/>
    <xf numFmtId="0" fontId="0" fillId="0" borderId="39" xfId="0" applyFont="1" applyBorder="1"/>
    <xf numFmtId="47" fontId="0" fillId="0" borderId="69" xfId="0" applyNumberFormat="1" applyFont="1" applyFill="1" applyBorder="1" applyAlignment="1">
      <alignment horizontal="right"/>
    </xf>
    <xf numFmtId="0" fontId="33" fillId="0" borderId="15" xfId="0" applyFont="1" applyBorder="1" applyAlignment="1">
      <alignment vertical="center"/>
    </xf>
    <xf numFmtId="164" fontId="0" fillId="0" borderId="70" xfId="0" applyNumberFormat="1" applyFont="1" applyFill="1" applyBorder="1" applyAlignment="1">
      <alignment horizontal="right"/>
    </xf>
    <xf numFmtId="164" fontId="0" fillId="0" borderId="70" xfId="0" applyNumberFormat="1" applyFont="1" applyFill="1" applyBorder="1" applyAlignment="1">
      <alignment horizontal="center"/>
    </xf>
    <xf numFmtId="164" fontId="0" fillId="0" borderId="70" xfId="0" applyNumberFormat="1" applyFont="1" applyBorder="1" applyAlignment="1">
      <alignment horizontal="center"/>
    </xf>
    <xf numFmtId="164" fontId="0" fillId="34" borderId="37" xfId="0" applyNumberFormat="1" applyFont="1" applyFill="1" applyBorder="1" applyAlignment="1">
      <alignment horizontal="right"/>
    </xf>
    <xf numFmtId="0" fontId="33" fillId="0" borderId="15" xfId="0" applyFont="1" applyBorder="1"/>
    <xf numFmtId="164" fontId="0" fillId="0" borderId="15" xfId="0" applyNumberFormat="1" applyFont="1" applyBorder="1" applyAlignment="1">
      <alignment horizontal="right"/>
    </xf>
    <xf numFmtId="164" fontId="0" fillId="0" borderId="15" xfId="0" applyNumberFormat="1" applyFont="1" applyBorder="1" applyAlignment="1">
      <alignment horizontal="center"/>
    </xf>
    <xf numFmtId="164" fontId="0" fillId="49" borderId="15" xfId="0" applyNumberFormat="1" applyFont="1" applyFill="1" applyBorder="1" applyAlignment="1">
      <alignment horizontal="center"/>
    </xf>
    <xf numFmtId="10" fontId="0" fillId="0" borderId="15" xfId="0" applyNumberFormat="1" applyFill="1" applyBorder="1" applyAlignment="1">
      <alignment horizontal="center"/>
    </xf>
    <xf numFmtId="164" fontId="0" fillId="49" borderId="15" xfId="0" applyNumberFormat="1" applyFill="1" applyBorder="1" applyAlignment="1">
      <alignment horizontal="center"/>
    </xf>
    <xf numFmtId="164" fontId="0" fillId="0" borderId="15" xfId="0" quotePrefix="1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64" fontId="32" fillId="33" borderId="71" xfId="0" applyNumberFormat="1" applyFont="1" applyFill="1" applyBorder="1" applyAlignment="1">
      <alignment horizontal="right"/>
    </xf>
    <xf numFmtId="164" fontId="32" fillId="33" borderId="41" xfId="0" applyNumberFormat="1" applyFont="1" applyFill="1" applyBorder="1" applyAlignment="1">
      <alignment horizontal="right"/>
    </xf>
    <xf numFmtId="164" fontId="0" fillId="33" borderId="55" xfId="0" applyNumberFormat="1" applyFont="1" applyFill="1" applyBorder="1" applyAlignment="1">
      <alignment horizontal="center"/>
    </xf>
    <xf numFmtId="164" fontId="32" fillId="33" borderId="54" xfId="0" applyNumberFormat="1" applyFont="1" applyFill="1" applyBorder="1" applyAlignment="1">
      <alignment horizontal="right"/>
    </xf>
    <xf numFmtId="164" fontId="0" fillId="48" borderId="15" xfId="0" applyNumberFormat="1" applyFont="1" applyFill="1" applyBorder="1" applyAlignment="1">
      <alignment horizontal="right"/>
    </xf>
    <xf numFmtId="164" fontId="19" fillId="34" borderId="37" xfId="0" applyNumberFormat="1" applyFont="1" applyFill="1" applyBorder="1" applyAlignment="1">
      <alignment horizontal="right"/>
    </xf>
    <xf numFmtId="164" fontId="32" fillId="50" borderId="15" xfId="0" applyNumberFormat="1" applyFont="1" applyFill="1" applyBorder="1" applyAlignment="1">
      <alignment horizontal="right"/>
    </xf>
    <xf numFmtId="164" fontId="0" fillId="50" borderId="15" xfId="0" applyNumberFormat="1" applyFont="1" applyFill="1" applyBorder="1" applyAlignment="1">
      <alignment horizontal="right"/>
    </xf>
    <xf numFmtId="164" fontId="0" fillId="51" borderId="15" xfId="0" applyNumberFormat="1" applyFont="1" applyFill="1" applyBorder="1" applyAlignment="1">
      <alignment horizontal="center"/>
    </xf>
    <xf numFmtId="164" fontId="32" fillId="50" borderId="15" xfId="0" applyNumberFormat="1" applyFont="1" applyFill="1" applyBorder="1" applyAlignment="1">
      <alignment horizontal="center"/>
    </xf>
    <xf numFmtId="164" fontId="32" fillId="0" borderId="15" xfId="0" applyNumberFormat="1" applyFont="1" applyBorder="1" applyAlignment="1">
      <alignment horizontal="center"/>
    </xf>
    <xf numFmtId="164" fontId="28" fillId="0" borderId="71" xfId="0" applyNumberFormat="1" applyFont="1" applyFill="1" applyBorder="1" applyAlignment="1">
      <alignment horizontal="right"/>
    </xf>
    <xf numFmtId="164" fontId="0" fillId="0" borderId="50" xfId="0" applyNumberFormat="1" applyFont="1" applyBorder="1" applyAlignment="1">
      <alignment horizontal="center"/>
    </xf>
    <xf numFmtId="164" fontId="0" fillId="0" borderId="50" xfId="0" applyNumberFormat="1" applyBorder="1" applyAlignment="1">
      <alignment horizontal="center"/>
    </xf>
    <xf numFmtId="0" fontId="0" fillId="0" borderId="72" xfId="0" applyFont="1" applyBorder="1"/>
    <xf numFmtId="47" fontId="0" fillId="0" borderId="72" xfId="0" applyNumberFormat="1" applyFont="1" applyBorder="1" applyAlignment="1">
      <alignment horizontal="right"/>
    </xf>
    <xf numFmtId="164" fontId="0" fillId="0" borderId="72" xfId="0" applyNumberFormat="1" applyFont="1" applyBorder="1" applyAlignment="1">
      <alignment horizontal="right"/>
    </xf>
    <xf numFmtId="164" fontId="0" fillId="0" borderId="72" xfId="0" applyNumberFormat="1" applyFont="1" applyBorder="1" applyAlignment="1">
      <alignment horizontal="center"/>
    </xf>
    <xf numFmtId="0" fontId="0" fillId="0" borderId="0" xfId="0" applyFont="1" applyBorder="1"/>
    <xf numFmtId="164" fontId="0" fillId="33" borderId="0" xfId="0" applyNumberFormat="1" applyFont="1" applyFill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center"/>
    </xf>
    <xf numFmtId="164" fontId="0" fillId="50" borderId="0" xfId="0" applyNumberFormat="1" applyFill="1" applyBorder="1" applyAlignment="1">
      <alignment horizontal="right"/>
    </xf>
    <xf numFmtId="1" fontId="0" fillId="0" borderId="0" xfId="0" applyNumberFormat="1" applyFont="1" applyBorder="1" applyAlignment="1">
      <alignment horizontal="right"/>
    </xf>
    <xf numFmtId="164" fontId="27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center"/>
    </xf>
    <xf numFmtId="164" fontId="32" fillId="0" borderId="0" xfId="0" applyNumberFormat="1" applyFont="1" applyBorder="1" applyAlignment="1">
      <alignment horizontal="right"/>
    </xf>
    <xf numFmtId="47" fontId="0" fillId="0" borderId="0" xfId="0" applyNumberFormat="1" applyFont="1" applyBorder="1" applyAlignment="1">
      <alignment horizontal="right"/>
    </xf>
    <xf numFmtId="164" fontId="0" fillId="41" borderId="0" xfId="0" applyNumberFormat="1" applyFont="1" applyFill="1" applyBorder="1" applyAlignment="1">
      <alignment horizontal="right"/>
    </xf>
    <xf numFmtId="164" fontId="0" fillId="47" borderId="0" xfId="0" applyNumberFormat="1" applyFont="1" applyFill="1" applyBorder="1" applyAlignment="1">
      <alignment horizontal="right"/>
    </xf>
    <xf numFmtId="164" fontId="0" fillId="48" borderId="0" xfId="0" applyNumberFormat="1" applyFont="1" applyFill="1" applyBorder="1" applyAlignment="1">
      <alignment horizontal="right"/>
    </xf>
    <xf numFmtId="164" fontId="0" fillId="51" borderId="0" xfId="0" applyNumberFormat="1" applyFont="1" applyFill="1" applyBorder="1" applyAlignment="1">
      <alignment horizontal="center"/>
    </xf>
    <xf numFmtId="0" fontId="0" fillId="0" borderId="0" xfId="0" applyBorder="1"/>
    <xf numFmtId="47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2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/>
    <xf numFmtId="164" fontId="32" fillId="50" borderId="55" xfId="0" applyNumberFormat="1" applyFont="1" applyFill="1" applyBorder="1" applyAlignment="1">
      <alignment horizontal="right"/>
    </xf>
    <xf numFmtId="47" fontId="0" fillId="0" borderId="0" xfId="0" applyNumberFormat="1"/>
    <xf numFmtId="164" fontId="34" fillId="33" borderId="15" xfId="0" applyNumberFormat="1" applyFont="1" applyFill="1" applyBorder="1" applyAlignment="1">
      <alignment horizontal="center"/>
    </xf>
    <xf numFmtId="164" fontId="35" fillId="33" borderId="15" xfId="0" applyNumberFormat="1" applyFont="1" applyFill="1" applyBorder="1" applyAlignment="1">
      <alignment horizontal="center"/>
    </xf>
    <xf numFmtId="164" fontId="36" fillId="33" borderId="15" xfId="0" applyNumberFormat="1" applyFont="1" applyFill="1" applyBorder="1" applyAlignment="1">
      <alignment horizontal="center"/>
    </xf>
    <xf numFmtId="164" fontId="36" fillId="0" borderId="15" xfId="0" applyNumberFormat="1" applyFont="1" applyFill="1" applyBorder="1" applyAlignment="1">
      <alignment horizontal="center"/>
    </xf>
    <xf numFmtId="0" fontId="0" fillId="0" borderId="0" xfId="0" applyFill="1"/>
    <xf numFmtId="10" fontId="0" fillId="0" borderId="0" xfId="0" applyNumberFormat="1" applyFill="1" applyBorder="1" applyAlignment="1">
      <alignment horizontal="center"/>
    </xf>
    <xf numFmtId="164" fontId="28" fillId="33" borderId="37" xfId="0" applyNumberFormat="1" applyFont="1" applyFill="1" applyBorder="1" applyAlignment="1">
      <alignment horizontal="right"/>
    </xf>
    <xf numFmtId="47" fontId="32" fillId="0" borderId="41" xfId="0" applyNumberFormat="1" applyFont="1" applyFill="1" applyBorder="1" applyAlignment="1">
      <alignment horizontal="right"/>
    </xf>
    <xf numFmtId="164" fontId="32" fillId="33" borderId="55" xfId="0" applyNumberFormat="1" applyFont="1" applyFill="1" applyBorder="1" applyAlignment="1">
      <alignment horizontal="right"/>
    </xf>
    <xf numFmtId="164" fontId="0" fillId="0" borderId="54" xfId="0" applyNumberFormat="1" applyFont="1" applyFill="1" applyBorder="1" applyAlignment="1">
      <alignment horizontal="right"/>
    </xf>
    <xf numFmtId="164" fontId="32" fillId="0" borderId="71" xfId="0" applyNumberFormat="1" applyFont="1" applyFill="1" applyBorder="1" applyAlignment="1">
      <alignment horizontal="right"/>
    </xf>
    <xf numFmtId="164" fontId="28" fillId="0" borderId="41" xfId="0" applyNumberFormat="1" applyFont="1" applyFill="1" applyBorder="1" applyAlignment="1">
      <alignment horizontal="right"/>
    </xf>
    <xf numFmtId="164" fontId="19" fillId="0" borderId="37" xfId="0" applyNumberFormat="1" applyFont="1" applyBorder="1" applyAlignment="1">
      <alignment horizontal="center"/>
    </xf>
    <xf numFmtId="164" fontId="21" fillId="52" borderId="41" xfId="0" applyNumberFormat="1" applyFont="1" applyFill="1" applyBorder="1" applyAlignment="1">
      <alignment horizontal="center"/>
    </xf>
    <xf numFmtId="164" fontId="28" fillId="52" borderId="15" xfId="0" applyNumberFormat="1" applyFont="1" applyFill="1" applyBorder="1" applyAlignment="1">
      <alignment horizontal="center"/>
    </xf>
    <xf numFmtId="164" fontId="0" fillId="52" borderId="15" xfId="0" applyNumberFormat="1" applyFont="1" applyFill="1" applyBorder="1" applyAlignment="1">
      <alignment horizontal="center"/>
    </xf>
    <xf numFmtId="164" fontId="32" fillId="52" borderId="15" xfId="0" applyNumberFormat="1" applyFont="1" applyFill="1" applyBorder="1" applyAlignment="1">
      <alignment horizontal="center"/>
    </xf>
    <xf numFmtId="47" fontId="21" fillId="0" borderId="69" xfId="0" applyNumberFormat="1" applyFont="1" applyFill="1" applyBorder="1" applyAlignment="1">
      <alignment horizontal="right"/>
    </xf>
    <xf numFmtId="164" fontId="21" fillId="0" borderId="70" xfId="0" applyNumberFormat="1" applyFont="1" applyFill="1" applyBorder="1" applyAlignment="1">
      <alignment horizontal="right"/>
    </xf>
    <xf numFmtId="164" fontId="21" fillId="0" borderId="70" xfId="0" applyNumberFormat="1" applyFont="1" applyFill="1" applyBorder="1" applyAlignment="1">
      <alignment horizontal="center"/>
    </xf>
    <xf numFmtId="164" fontId="21" fillId="0" borderId="70" xfId="0" applyNumberFormat="1" applyFont="1" applyBorder="1" applyAlignment="1">
      <alignment horizontal="center"/>
    </xf>
    <xf numFmtId="164" fontId="21" fillId="34" borderId="37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vertical="center"/>
    </xf>
    <xf numFmtId="0" fontId="1" fillId="0" borderId="15" xfId="0" applyFont="1" applyBorder="1"/>
    <xf numFmtId="0" fontId="1" fillId="0" borderId="15" xfId="0" applyFont="1" applyBorder="1" applyAlignment="1">
      <alignment vertical="center"/>
    </xf>
    <xf numFmtId="164" fontId="0" fillId="41" borderId="15" xfId="0" applyNumberFormat="1" applyFont="1" applyFill="1" applyBorder="1" applyAlignment="1">
      <alignment horizontal="center"/>
    </xf>
    <xf numFmtId="0" fontId="33" fillId="0" borderId="0" xfId="0" applyFont="1" applyBorder="1"/>
    <xf numFmtId="164" fontId="0" fillId="0" borderId="0" xfId="0" applyNumberFormat="1" applyFont="1" applyFill="1" applyBorder="1" applyAlignment="1">
      <alignment horizontal="center"/>
    </xf>
    <xf numFmtId="164" fontId="21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right"/>
    </xf>
    <xf numFmtId="164" fontId="0" fillId="53" borderId="15" xfId="0" applyNumberFormat="1" applyFont="1" applyFill="1" applyBorder="1" applyAlignment="1">
      <alignment horizontal="center"/>
    </xf>
    <xf numFmtId="164" fontId="32" fillId="54" borderId="15" xfId="0" applyNumberFormat="1" applyFont="1" applyFill="1" applyBorder="1" applyAlignment="1">
      <alignment horizontal="center"/>
    </xf>
    <xf numFmtId="164" fontId="32" fillId="0" borderId="15" xfId="0" quotePrefix="1" applyNumberFormat="1" applyFont="1" applyFill="1" applyBorder="1" applyAlignment="1">
      <alignment horizontal="center"/>
    </xf>
    <xf numFmtId="164" fontId="0" fillId="55" borderId="0" xfId="0" applyNumberFormat="1" applyFont="1" applyFill="1" applyBorder="1" applyAlignment="1">
      <alignment horizontal="right"/>
    </xf>
    <xf numFmtId="164" fontId="0" fillId="55" borderId="15" xfId="0" applyNumberFormat="1" applyFont="1" applyFill="1" applyBorder="1" applyAlignment="1">
      <alignment horizontal="center"/>
    </xf>
    <xf numFmtId="0" fontId="21" fillId="0" borderId="55" xfId="0" applyFont="1" applyBorder="1"/>
    <xf numFmtId="164" fontId="0" fillId="40" borderId="41" xfId="0" applyNumberFormat="1" applyFill="1" applyBorder="1" applyAlignment="1">
      <alignment horizontal="right"/>
    </xf>
    <xf numFmtId="164" fontId="21" fillId="41" borderId="15" xfId="0" applyNumberFormat="1" applyFont="1" applyFill="1" applyBorder="1" applyAlignment="1">
      <alignment horizontal="right"/>
    </xf>
    <xf numFmtId="164" fontId="21" fillId="0" borderId="54" xfId="0" applyNumberFormat="1" applyFont="1" applyFill="1" applyBorder="1" applyAlignment="1">
      <alignment horizontal="right"/>
    </xf>
    <xf numFmtId="164" fontId="0" fillId="0" borderId="55" xfId="0" applyNumberFormat="1" applyBorder="1" applyAlignment="1">
      <alignment horizontal="right"/>
    </xf>
    <xf numFmtId="164" fontId="21" fillId="0" borderId="45" xfId="0" applyNumberFormat="1" applyFont="1" applyFill="1" applyBorder="1" applyAlignment="1">
      <alignment horizontal="right"/>
    </xf>
    <xf numFmtId="164" fontId="28" fillId="0" borderId="55" xfId="0" applyNumberFormat="1" applyFont="1" applyBorder="1" applyAlignment="1">
      <alignment horizontal="right"/>
    </xf>
    <xf numFmtId="164" fontId="0" fillId="0" borderId="45" xfId="0" applyNumberFormat="1" applyFill="1" applyBorder="1" applyAlignment="1">
      <alignment horizontal="right"/>
    </xf>
    <xf numFmtId="164" fontId="21" fillId="33" borderId="41" xfId="0" applyNumberFormat="1" applyFont="1" applyFill="1" applyBorder="1" applyAlignment="1">
      <alignment horizontal="center"/>
    </xf>
    <xf numFmtId="164" fontId="27" fillId="0" borderId="41" xfId="0" applyNumberFormat="1" applyFont="1" applyBorder="1" applyAlignment="1">
      <alignment horizontal="center"/>
    </xf>
    <xf numFmtId="164" fontId="28" fillId="0" borderId="66" xfId="0" applyNumberFormat="1" applyFont="1" applyBorder="1" applyAlignment="1">
      <alignment horizontal="center"/>
    </xf>
    <xf numFmtId="164" fontId="0" fillId="0" borderId="54" xfId="0" applyNumberFormat="1" applyBorder="1" applyAlignment="1">
      <alignment horizontal="center"/>
    </xf>
    <xf numFmtId="164" fontId="28" fillId="33" borderId="33" xfId="0" applyNumberFormat="1" applyFont="1" applyFill="1" applyBorder="1" applyAlignment="1">
      <alignment horizontal="right"/>
    </xf>
    <xf numFmtId="0" fontId="33" fillId="52" borderId="15" xfId="0" applyFont="1" applyFill="1" applyBorder="1"/>
    <xf numFmtId="47" fontId="37" fillId="0" borderId="15" xfId="0" applyNumberFormat="1" applyFont="1" applyBorder="1" applyAlignment="1">
      <alignment horizontal="center"/>
    </xf>
    <xf numFmtId="164" fontId="28" fillId="33" borderId="37" xfId="0" applyNumberFormat="1" applyFont="1" applyFill="1" applyBorder="1" applyAlignment="1">
      <alignment horizontal="center"/>
    </xf>
    <xf numFmtId="20" fontId="0" fillId="33" borderId="14" xfId="0" applyNumberFormat="1" applyFill="1" applyBorder="1" applyAlignment="1">
      <alignment horizontal="center"/>
    </xf>
    <xf numFmtId="20" fontId="0" fillId="34" borderId="14" xfId="0" applyNumberFormat="1" applyFill="1" applyBorder="1" applyAlignment="1">
      <alignment horizontal="center"/>
    </xf>
    <xf numFmtId="46" fontId="0" fillId="0" borderId="28" xfId="0" applyNumberFormat="1" applyBorder="1" applyAlignment="1">
      <alignment horizontal="center"/>
    </xf>
    <xf numFmtId="46" fontId="0" fillId="34" borderId="28" xfId="0" applyNumberFormat="1" applyFill="1" applyBorder="1" applyAlignment="1">
      <alignment horizontal="center"/>
    </xf>
    <xf numFmtId="20" fontId="21" fillId="0" borderId="28" xfId="0" applyNumberFormat="1" applyFont="1" applyBorder="1" applyAlignment="1">
      <alignment horizontal="center"/>
    </xf>
    <xf numFmtId="20" fontId="21" fillId="0" borderId="29" xfId="0" applyNumberFormat="1" applyFont="1" applyBorder="1" applyAlignment="1">
      <alignment horizontal="center"/>
    </xf>
    <xf numFmtId="46" fontId="0" fillId="35" borderId="28" xfId="0" applyNumberFormat="1" applyFill="1" applyBorder="1"/>
    <xf numFmtId="20" fontId="0" fillId="33" borderId="22" xfId="0" applyNumberFormat="1" applyFill="1" applyBorder="1" applyAlignment="1">
      <alignment horizontal="center"/>
    </xf>
    <xf numFmtId="20" fontId="0" fillId="33" borderId="24" xfId="0" applyNumberFormat="1" applyFill="1" applyBorder="1" applyAlignment="1">
      <alignment horizontal="center"/>
    </xf>
    <xf numFmtId="20" fontId="0" fillId="0" borderId="32" xfId="0" quotePrefix="1" applyNumberFormat="1" applyBorder="1" applyAlignment="1">
      <alignment horizontal="center" vertical="center"/>
    </xf>
    <xf numFmtId="20" fontId="0" fillId="0" borderId="33" xfId="0" applyNumberFormat="1" applyFill="1" applyBorder="1"/>
    <xf numFmtId="164" fontId="0" fillId="56" borderId="15" xfId="0" applyNumberFormat="1" applyFill="1" applyBorder="1" applyAlignment="1">
      <alignment horizontal="center"/>
    </xf>
    <xf numFmtId="10" fontId="0" fillId="56" borderId="15" xfId="0" applyNumberFormat="1" applyFill="1" applyBorder="1" applyAlignment="1">
      <alignment horizontal="center"/>
    </xf>
    <xf numFmtId="0" fontId="33" fillId="0" borderId="15" xfId="0" applyFont="1" applyFill="1" applyBorder="1"/>
    <xf numFmtId="0" fontId="0" fillId="0" borderId="15" xfId="0" applyFont="1" applyFill="1" applyBorder="1"/>
    <xf numFmtId="164" fontId="0" fillId="57" borderId="15" xfId="0" applyNumberFormat="1" applyFill="1" applyBorder="1" applyAlignment="1">
      <alignment horizontal="center"/>
    </xf>
    <xf numFmtId="164" fontId="0" fillId="58" borderId="15" xfId="0" applyNumberFormat="1" applyFont="1" applyFill="1" applyBorder="1" applyAlignment="1">
      <alignment horizontal="center"/>
    </xf>
    <xf numFmtId="164" fontId="0" fillId="58" borderId="0" xfId="0" applyNumberFormat="1" applyFont="1" applyFill="1" applyBorder="1" applyAlignment="1">
      <alignment horizontal="center"/>
    </xf>
    <xf numFmtId="164" fontId="0" fillId="38" borderId="0" xfId="0" applyNumberFormat="1" applyFont="1" applyFill="1" applyBorder="1" applyAlignment="1">
      <alignment horizontal="right"/>
    </xf>
    <xf numFmtId="164" fontId="38" fillId="0" borderId="15" xfId="0" applyNumberFormat="1" applyFont="1" applyFill="1" applyBorder="1" applyAlignment="1">
      <alignment horizontal="center"/>
    </xf>
    <xf numFmtId="164" fontId="0" fillId="54" borderId="15" xfId="0" applyNumberFormat="1" applyFont="1" applyFill="1" applyBorder="1" applyAlignment="1">
      <alignment horizontal="center"/>
    </xf>
    <xf numFmtId="164" fontId="21" fillId="54" borderId="15" xfId="0" applyNumberFormat="1" applyFont="1" applyFill="1" applyBorder="1" applyAlignment="1">
      <alignment horizontal="center"/>
    </xf>
    <xf numFmtId="47" fontId="33" fillId="54" borderId="15" xfId="0" applyNumberFormat="1" applyFont="1" applyFill="1" applyBorder="1" applyAlignment="1">
      <alignment horizontal="center"/>
    </xf>
    <xf numFmtId="164" fontId="0" fillId="54" borderId="0" xfId="0" applyNumberFormat="1" applyFill="1" applyBorder="1" applyAlignment="1">
      <alignment horizontal="right"/>
    </xf>
    <xf numFmtId="164" fontId="21" fillId="49" borderId="15" xfId="0" applyNumberFormat="1" applyFont="1" applyFill="1" applyBorder="1" applyAlignment="1">
      <alignment horizontal="center"/>
    </xf>
    <xf numFmtId="164" fontId="0" fillId="59" borderId="0" xfId="0" applyNumberFormat="1" applyFont="1" applyFill="1" applyBorder="1" applyAlignment="1">
      <alignment horizontal="center"/>
    </xf>
    <xf numFmtId="164" fontId="0" fillId="59" borderId="15" xfId="0" applyNumberFormat="1" applyFont="1" applyFill="1" applyBorder="1" applyAlignment="1">
      <alignment horizontal="center"/>
    </xf>
    <xf numFmtId="47" fontId="32" fillId="0" borderId="15" xfId="0" applyNumberFormat="1" applyFont="1" applyBorder="1" applyAlignment="1">
      <alignment horizontal="center"/>
    </xf>
    <xf numFmtId="164" fontId="0" fillId="60" borderId="15" xfId="0" applyNumberFormat="1" applyFont="1" applyFill="1" applyBorder="1" applyAlignment="1">
      <alignment horizontal="center"/>
    </xf>
    <xf numFmtId="164" fontId="39" fillId="0" borderId="15" xfId="0" applyNumberFormat="1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center"/>
    </xf>
    <xf numFmtId="0" fontId="39" fillId="0" borderId="0" xfId="0" applyFont="1" applyBorder="1"/>
    <xf numFmtId="164" fontId="39" fillId="58" borderId="0" xfId="0" applyNumberFormat="1" applyFont="1" applyFill="1" applyBorder="1" applyAlignment="1">
      <alignment horizontal="center"/>
    </xf>
    <xf numFmtId="164" fontId="39" fillId="33" borderId="0" xfId="0" applyNumberFormat="1" applyFont="1" applyFill="1" applyBorder="1" applyAlignment="1">
      <alignment horizontal="center"/>
    </xf>
    <xf numFmtId="164" fontId="41" fillId="0" borderId="0" xfId="0" applyNumberFormat="1" applyFont="1" applyBorder="1" applyAlignment="1">
      <alignment horizontal="center"/>
    </xf>
    <xf numFmtId="47" fontId="39" fillId="0" borderId="0" xfId="0" applyNumberFormat="1" applyFont="1" applyBorder="1" applyAlignment="1">
      <alignment horizontal="center"/>
    </xf>
    <xf numFmtId="164" fontId="39" fillId="0" borderId="0" xfId="0" applyNumberFormat="1" applyFont="1" applyBorder="1" applyAlignment="1"/>
    <xf numFmtId="0" fontId="0" fillId="0" borderId="0" xfId="0" applyAlignment="1"/>
    <xf numFmtId="164" fontId="21" fillId="41" borderId="0" xfId="0" applyNumberFormat="1" applyFont="1" applyFill="1" applyBorder="1" applyAlignment="1">
      <alignment horizontal="right"/>
    </xf>
    <xf numFmtId="0" fontId="39" fillId="0" borderId="0" xfId="0" applyFont="1" applyBorder="1" applyAlignment="1">
      <alignment horizontal="center"/>
    </xf>
    <xf numFmtId="164" fontId="39" fillId="59" borderId="0" xfId="0" applyNumberFormat="1" applyFont="1" applyFill="1" applyBorder="1" applyAlignment="1">
      <alignment horizontal="center"/>
    </xf>
    <xf numFmtId="0" fontId="43" fillId="0" borderId="15" xfId="0" applyFont="1" applyBorder="1"/>
    <xf numFmtId="0" fontId="43" fillId="0" borderId="15" xfId="0" applyFont="1" applyBorder="1" applyAlignment="1">
      <alignment horizontal="center"/>
    </xf>
    <xf numFmtId="47" fontId="43" fillId="0" borderId="15" xfId="0" applyNumberFormat="1" applyFont="1" applyFill="1" applyBorder="1" applyAlignment="1">
      <alignment horizontal="center"/>
    </xf>
    <xf numFmtId="164" fontId="39" fillId="34" borderId="15" xfId="0" applyNumberFormat="1" applyFont="1" applyFill="1" applyBorder="1" applyAlignment="1">
      <alignment horizontal="center"/>
    </xf>
    <xf numFmtId="164" fontId="39" fillId="34" borderId="15" xfId="0" applyNumberFormat="1" applyFont="1" applyFill="1" applyBorder="1" applyAlignment="1"/>
    <xf numFmtId="0" fontId="42" fillId="0" borderId="15" xfId="0" applyFont="1" applyBorder="1"/>
    <xf numFmtId="0" fontId="42" fillId="0" borderId="15" xfId="0" applyFont="1" applyBorder="1" applyAlignment="1">
      <alignment horizontal="center"/>
    </xf>
    <xf numFmtId="47" fontId="39" fillId="0" borderId="15" xfId="0" applyNumberFormat="1" applyFont="1" applyBorder="1" applyAlignment="1">
      <alignment horizontal="center"/>
    </xf>
    <xf numFmtId="164" fontId="44" fillId="0" borderId="0" xfId="0" applyNumberFormat="1" applyFont="1" applyFill="1" applyBorder="1" applyAlignment="1">
      <alignment horizontal="center"/>
    </xf>
    <xf numFmtId="47" fontId="39" fillId="35" borderId="15" xfId="0" applyNumberFormat="1" applyFont="1" applyFill="1" applyBorder="1" applyAlignment="1">
      <alignment horizontal="center"/>
    </xf>
    <xf numFmtId="164" fontId="39" fillId="35" borderId="0" xfId="0" applyNumberFormat="1" applyFont="1" applyFill="1" applyBorder="1" applyAlignment="1">
      <alignment horizontal="center"/>
    </xf>
    <xf numFmtId="47" fontId="39" fillId="0" borderId="15" xfId="0" applyNumberFormat="1" applyFont="1" applyFill="1" applyBorder="1" applyAlignment="1">
      <alignment horizontal="center"/>
    </xf>
    <xf numFmtId="47" fontId="46" fillId="0" borderId="15" xfId="0" applyNumberFormat="1" applyFont="1" applyFill="1" applyBorder="1" applyAlignment="1">
      <alignment horizontal="center"/>
    </xf>
    <xf numFmtId="164" fontId="46" fillId="0" borderId="0" xfId="0" applyNumberFormat="1" applyFont="1" applyBorder="1" applyAlignment="1">
      <alignment horizontal="center"/>
    </xf>
    <xf numFmtId="164" fontId="46" fillId="0" borderId="15" xfId="0" applyNumberFormat="1" applyFont="1" applyFill="1" applyBorder="1" applyAlignment="1">
      <alignment horizontal="center"/>
    </xf>
    <xf numFmtId="164" fontId="46" fillId="35" borderId="15" xfId="0" applyNumberFormat="1" applyFont="1" applyFill="1" applyBorder="1" applyAlignment="1">
      <alignment horizontal="center"/>
    </xf>
    <xf numFmtId="47" fontId="46" fillId="33" borderId="15" xfId="0" applyNumberFormat="1" applyFont="1" applyFill="1" applyBorder="1" applyAlignment="1">
      <alignment horizontal="center"/>
    </xf>
    <xf numFmtId="47" fontId="39" fillId="33" borderId="15" xfId="0" applyNumberFormat="1" applyFont="1" applyFill="1" applyBorder="1" applyAlignment="1">
      <alignment horizontal="center"/>
    </xf>
    <xf numFmtId="47" fontId="47" fillId="0" borderId="0" xfId="0" applyNumberFormat="1" applyFont="1"/>
    <xf numFmtId="164" fontId="39" fillId="62" borderId="0" xfId="0" applyNumberFormat="1" applyFont="1" applyFill="1" applyBorder="1" applyAlignment="1"/>
    <xf numFmtId="47" fontId="46" fillId="0" borderId="15" xfId="0" applyNumberFormat="1" applyFont="1" applyBorder="1" applyAlignment="1">
      <alignment horizontal="center"/>
    </xf>
    <xf numFmtId="47" fontId="40" fillId="0" borderId="15" xfId="0" applyNumberFormat="1" applyFont="1" applyBorder="1" applyAlignment="1">
      <alignment horizontal="center"/>
    </xf>
    <xf numFmtId="47" fontId="48" fillId="0" borderId="15" xfId="0" applyNumberFormat="1" applyFont="1" applyFill="1" applyBorder="1" applyAlignment="1">
      <alignment horizontal="center"/>
    </xf>
    <xf numFmtId="47" fontId="48" fillId="0" borderId="15" xfId="0" applyNumberFormat="1" applyFont="1" applyBorder="1" applyAlignment="1">
      <alignment horizontal="center"/>
    </xf>
    <xf numFmtId="46" fontId="39" fillId="61" borderId="15" xfId="0" applyNumberFormat="1" applyFont="1" applyFill="1" applyBorder="1" applyAlignment="1">
      <alignment horizontal="center"/>
    </xf>
    <xf numFmtId="47" fontId="40" fillId="62" borderId="15" xfId="0" applyNumberFormat="1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164" fontId="48" fillId="0" borderId="15" xfId="0" applyNumberFormat="1" applyFont="1" applyFill="1" applyBorder="1" applyAlignment="1">
      <alignment horizontal="center"/>
    </xf>
    <xf numFmtId="47" fontId="49" fillId="0" borderId="15" xfId="0" applyNumberFormat="1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21" fillId="0" borderId="0" xfId="0" applyFont="1"/>
    <xf numFmtId="47" fontId="48" fillId="33" borderId="15" xfId="0" applyNumberFormat="1" applyFont="1" applyFill="1" applyBorder="1" applyAlignment="1">
      <alignment horizontal="center"/>
    </xf>
    <xf numFmtId="47" fontId="49" fillId="33" borderId="15" xfId="0" applyNumberFormat="1" applyFont="1" applyFill="1" applyBorder="1" applyAlignment="1">
      <alignment horizontal="center"/>
    </xf>
    <xf numFmtId="47" fontId="49" fillId="63" borderId="15" xfId="0" applyNumberFormat="1" applyFont="1" applyFill="1" applyBorder="1" applyAlignment="1">
      <alignment horizontal="center"/>
    </xf>
    <xf numFmtId="0" fontId="50" fillId="0" borderId="15" xfId="0" applyFont="1" applyBorder="1"/>
    <xf numFmtId="164" fontId="45" fillId="33" borderId="15" xfId="0" applyNumberFormat="1" applyFont="1" applyFill="1" applyBorder="1" applyAlignment="1">
      <alignment horizontal="center"/>
    </xf>
    <xf numFmtId="164" fontId="46" fillId="33" borderId="15" xfId="0" applyNumberFormat="1" applyFont="1" applyFill="1" applyBorder="1" applyAlignment="1">
      <alignment horizontal="center"/>
    </xf>
    <xf numFmtId="164" fontId="46" fillId="0" borderId="15" xfId="0" applyNumberFormat="1" applyFont="1" applyBorder="1" applyAlignment="1">
      <alignment horizontal="center"/>
    </xf>
    <xf numFmtId="164" fontId="39" fillId="0" borderId="15" xfId="0" applyNumberFormat="1" applyFont="1" applyBorder="1" applyAlignment="1">
      <alignment horizontal="center"/>
    </xf>
    <xf numFmtId="164" fontId="45" fillId="0" borderId="15" xfId="0" applyNumberFormat="1" applyFont="1" applyBorder="1" applyAlignment="1">
      <alignment horizontal="center"/>
    </xf>
    <xf numFmtId="164" fontId="48" fillId="0" borderId="15" xfId="0" applyNumberFormat="1" applyFont="1" applyBorder="1" applyAlignment="1">
      <alignment horizontal="center"/>
    </xf>
    <xf numFmtId="0" fontId="50" fillId="0" borderId="15" xfId="0" applyFont="1" applyBorder="1" applyAlignment="1">
      <alignment horizontal="center"/>
    </xf>
    <xf numFmtId="164" fontId="48" fillId="33" borderId="15" xfId="0" applyNumberFormat="1" applyFont="1" applyFill="1" applyBorder="1" applyAlignment="1">
      <alignment horizontal="center"/>
    </xf>
    <xf numFmtId="47" fontId="45" fillId="33" borderId="15" xfId="0" applyNumberFormat="1" applyFont="1" applyFill="1" applyBorder="1" applyAlignment="1">
      <alignment horizontal="center"/>
    </xf>
    <xf numFmtId="47" fontId="45" fillId="63" borderId="15" xfId="0" applyNumberFormat="1" applyFont="1" applyFill="1" applyBorder="1" applyAlignment="1">
      <alignment horizontal="center"/>
    </xf>
    <xf numFmtId="47" fontId="39" fillId="0" borderId="0" xfId="0" applyNumberFormat="1" applyFont="1"/>
    <xf numFmtId="47" fontId="21" fillId="0" borderId="0" xfId="0" applyNumberFormat="1" applyFont="1"/>
    <xf numFmtId="47" fontId="45" fillId="0" borderId="15" xfId="0" applyNumberFormat="1" applyFont="1" applyFill="1" applyBorder="1" applyAlignment="1">
      <alignment horizontal="center"/>
    </xf>
    <xf numFmtId="47" fontId="45" fillId="0" borderId="15" xfId="0" applyNumberFormat="1" applyFont="1" applyBorder="1" applyAlignment="1">
      <alignment horizontal="center"/>
    </xf>
    <xf numFmtId="164" fontId="48" fillId="62" borderId="15" xfId="0" applyNumberFormat="1" applyFont="1" applyFill="1" applyBorder="1" applyAlignment="1">
      <alignment horizontal="center"/>
    </xf>
    <xf numFmtId="0" fontId="39" fillId="0" borderId="15" xfId="0" applyFont="1" applyBorder="1" applyAlignment="1">
      <alignment horizontal="center"/>
    </xf>
    <xf numFmtId="0" fontId="39" fillId="0" borderId="0" xfId="0" applyFont="1"/>
    <xf numFmtId="164" fontId="48" fillId="34" borderId="15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>
      <alignment horizontal="right"/>
    </xf>
    <xf numFmtId="164" fontId="52" fillId="34" borderId="15" xfId="0" applyNumberFormat="1" applyFont="1" applyFill="1" applyBorder="1" applyAlignment="1"/>
    <xf numFmtId="0" fontId="55" fillId="0" borderId="0" xfId="0" applyFont="1"/>
    <xf numFmtId="20" fontId="55" fillId="0" borderId="0" xfId="0" applyNumberFormat="1" applyFont="1"/>
    <xf numFmtId="0" fontId="56" fillId="0" borderId="0" xfId="0" applyFont="1"/>
    <xf numFmtId="20" fontId="56" fillId="0" borderId="0" xfId="0" applyNumberFormat="1" applyFont="1"/>
    <xf numFmtId="164" fontId="41" fillId="0" borderId="0" xfId="0" applyNumberFormat="1" applyFont="1" applyBorder="1" applyAlignment="1">
      <alignment horizontal="right"/>
    </xf>
    <xf numFmtId="164" fontId="58" fillId="0" borderId="0" xfId="0" applyNumberFormat="1" applyFont="1" applyBorder="1" applyAlignment="1">
      <alignment horizontal="right"/>
    </xf>
    <xf numFmtId="0" fontId="39" fillId="0" borderId="15" xfId="0" applyFont="1" applyBorder="1"/>
    <xf numFmtId="0" fontId="59" fillId="0" borderId="0" xfId="0" applyFont="1"/>
    <xf numFmtId="47" fontId="40" fillId="0" borderId="15" xfId="0" applyNumberFormat="1" applyFont="1" applyBorder="1"/>
    <xf numFmtId="20" fontId="39" fillId="0" borderId="15" xfId="0" applyNumberFormat="1" applyFont="1" applyBorder="1" applyAlignment="1">
      <alignment horizontal="center"/>
    </xf>
    <xf numFmtId="0" fontId="39" fillId="0" borderId="15" xfId="0" applyFont="1" applyBorder="1" applyAlignment="1">
      <alignment horizontal="left"/>
    </xf>
    <xf numFmtId="164" fontId="39" fillId="63" borderId="0" xfId="0" applyNumberFormat="1" applyFont="1" applyFill="1" applyBorder="1" applyAlignment="1">
      <alignment horizontal="right"/>
    </xf>
    <xf numFmtId="0" fontId="39" fillId="0" borderId="15" xfId="0" applyFont="1" applyFill="1" applyBorder="1"/>
    <xf numFmtId="47" fontId="48" fillId="0" borderId="15" xfId="0" applyNumberFormat="1" applyFont="1" applyBorder="1"/>
    <xf numFmtId="0" fontId="48" fillId="0" borderId="15" xfId="0" applyFont="1" applyBorder="1"/>
    <xf numFmtId="47" fontId="48" fillId="0" borderId="15" xfId="0" applyNumberFormat="1" applyFont="1" applyFill="1" applyBorder="1"/>
    <xf numFmtId="0" fontId="48" fillId="0" borderId="15" xfId="0" applyFont="1" applyFill="1" applyBorder="1"/>
    <xf numFmtId="47" fontId="0" fillId="0" borderId="15" xfId="0" applyNumberFormat="1" applyBorder="1"/>
    <xf numFmtId="47" fontId="39" fillId="0" borderId="15" xfId="0" applyNumberFormat="1" applyFont="1" applyBorder="1"/>
    <xf numFmtId="0" fontId="48" fillId="0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8" fillId="0" borderId="15" xfId="0" applyFont="1" applyBorder="1" applyAlignment="1">
      <alignment horizontal="center"/>
    </xf>
    <xf numFmtId="47" fontId="48" fillId="0" borderId="15" xfId="0" applyNumberFormat="1" applyFont="1" applyBorder="1" applyAlignment="1">
      <alignment horizontal="left"/>
    </xf>
    <xf numFmtId="47" fontId="48" fillId="0" borderId="0" xfId="0" applyNumberFormat="1" applyFont="1" applyBorder="1" applyAlignment="1">
      <alignment horizontal="center"/>
    </xf>
    <xf numFmtId="47" fontId="39" fillId="0" borderId="15" xfId="0" applyNumberFormat="1" applyFont="1" applyFill="1" applyBorder="1"/>
    <xf numFmtId="0" fontId="39" fillId="0" borderId="15" xfId="0" applyFont="1" applyFill="1" applyBorder="1" applyAlignment="1">
      <alignment horizontal="center"/>
    </xf>
    <xf numFmtId="47" fontId="48" fillId="0" borderId="15" xfId="0" applyNumberFormat="1" applyFont="1" applyFill="1" applyBorder="1" applyAlignment="1">
      <alignment horizontal="center" vertical="center"/>
    </xf>
    <xf numFmtId="0" fontId="40" fillId="0" borderId="15" xfId="0" applyFont="1" applyBorder="1"/>
    <xf numFmtId="0" fontId="40" fillId="0" borderId="15" xfId="0" applyFont="1" applyFill="1" applyBorder="1"/>
    <xf numFmtId="47" fontId="40" fillId="0" borderId="15" xfId="0" applyNumberFormat="1" applyFont="1" applyFill="1" applyBorder="1" applyAlignment="1">
      <alignment horizontal="center" vertical="center"/>
    </xf>
    <xf numFmtId="47" fontId="1" fillId="0" borderId="15" xfId="0" applyNumberFormat="1" applyFont="1" applyFill="1" applyBorder="1" applyAlignment="1">
      <alignment horizontal="center" vertical="center"/>
    </xf>
    <xf numFmtId="47" fontId="1" fillId="0" borderId="15" xfId="0" applyNumberFormat="1" applyFont="1" applyFill="1" applyBorder="1" applyAlignment="1">
      <alignment horizontal="center"/>
    </xf>
    <xf numFmtId="47" fontId="60" fillId="0" borderId="15" xfId="0" applyNumberFormat="1" applyFont="1" applyBorder="1"/>
    <xf numFmtId="47" fontId="33" fillId="0" borderId="15" xfId="0" applyNumberFormat="1" applyFont="1" applyBorder="1" applyAlignment="1">
      <alignment horizontal="center"/>
    </xf>
    <xf numFmtId="0" fontId="0" fillId="0" borderId="73" xfId="0" applyBorder="1"/>
    <xf numFmtId="0" fontId="59" fillId="0" borderId="54" xfId="0" applyFont="1" applyBorder="1"/>
    <xf numFmtId="164" fontId="39" fillId="63" borderId="54" xfId="0" applyNumberFormat="1" applyFont="1" applyFill="1" applyBorder="1" applyAlignment="1">
      <alignment horizontal="right"/>
    </xf>
    <xf numFmtId="164" fontId="41" fillId="0" borderId="54" xfId="0" applyNumberFormat="1" applyFont="1" applyBorder="1" applyAlignment="1">
      <alignment horizontal="right"/>
    </xf>
    <xf numFmtId="164" fontId="58" fillId="0" borderId="54" xfId="0" applyNumberFormat="1" applyFont="1" applyBorder="1" applyAlignment="1">
      <alignment horizontal="right"/>
    </xf>
    <xf numFmtId="47" fontId="48" fillId="0" borderId="15" xfId="0" applyNumberFormat="1" applyFont="1" applyBorder="1" applyAlignment="1">
      <alignment horizontal="center" vertical="center"/>
    </xf>
    <xf numFmtId="47" fontId="61" fillId="0" borderId="15" xfId="0" applyNumberFormat="1" applyFont="1" applyFill="1" applyBorder="1" applyAlignment="1">
      <alignment horizontal="center"/>
    </xf>
    <xf numFmtId="47" fontId="52" fillId="0" borderId="15" xfId="0" applyNumberFormat="1" applyFont="1" applyFill="1" applyBorder="1" applyAlignment="1">
      <alignment horizontal="center"/>
    </xf>
    <xf numFmtId="47" fontId="61" fillId="0" borderId="15" xfId="0" applyNumberFormat="1" applyFont="1" applyBorder="1" applyAlignment="1">
      <alignment horizontal="center"/>
    </xf>
    <xf numFmtId="47" fontId="62" fillId="0" borderId="15" xfId="0" applyNumberFormat="1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20" fontId="63" fillId="0" borderId="0" xfId="0" applyNumberFormat="1" applyFont="1"/>
    <xf numFmtId="0" fontId="55" fillId="33" borderId="0" xfId="0" applyFont="1" applyFill="1"/>
    <xf numFmtId="20" fontId="55" fillId="33" borderId="0" xfId="0" applyNumberFormat="1" applyFont="1" applyFill="1"/>
    <xf numFmtId="0" fontId="64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4" fillId="0" borderId="55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47" fontId="40" fillId="0" borderId="54" xfId="0" applyNumberFormat="1" applyFont="1" applyBorder="1"/>
    <xf numFmtId="47" fontId="48" fillId="0" borderId="54" xfId="0" applyNumberFormat="1" applyFont="1" applyFill="1" applyBorder="1"/>
    <xf numFmtId="0" fontId="48" fillId="0" borderId="54" xfId="0" applyFont="1" applyBorder="1"/>
    <xf numFmtId="0" fontId="40" fillId="0" borderId="54" xfId="0" applyFont="1" applyFill="1" applyBorder="1"/>
    <xf numFmtId="0" fontId="39" fillId="0" borderId="54" xfId="0" applyFont="1" applyBorder="1"/>
    <xf numFmtId="47" fontId="48" fillId="0" borderId="54" xfId="0" applyNumberFormat="1" applyFont="1" applyBorder="1"/>
    <xf numFmtId="47" fontId="39" fillId="0" borderId="54" xfId="0" applyNumberFormat="1" applyFont="1" applyBorder="1"/>
    <xf numFmtId="47" fontId="48" fillId="0" borderId="54" xfId="0" applyNumberFormat="1" applyFont="1" applyBorder="1" applyAlignment="1">
      <alignment horizontal="center"/>
    </xf>
    <xf numFmtId="47" fontId="45" fillId="63" borderId="54" xfId="0" applyNumberFormat="1" applyFont="1" applyFill="1" applyBorder="1"/>
    <xf numFmtId="47" fontId="40" fillId="0" borderId="54" xfId="0" applyNumberFormat="1" applyFont="1" applyFill="1" applyBorder="1"/>
    <xf numFmtId="47" fontId="39" fillId="0" borderId="15" xfId="0" applyNumberFormat="1" applyFont="1" applyBorder="1" applyAlignment="1">
      <alignment horizontal="center" vertical="center" wrapText="1"/>
    </xf>
    <xf numFmtId="47" fontId="39" fillId="0" borderId="54" xfId="0" applyNumberFormat="1" applyFont="1" applyBorder="1" applyAlignment="1">
      <alignment horizontal="center"/>
    </xf>
    <xf numFmtId="47" fontId="1" fillId="0" borderId="15" xfId="0" applyNumberFormat="1" applyFont="1" applyBorder="1" applyAlignment="1">
      <alignment horizontal="center"/>
    </xf>
    <xf numFmtId="47" fontId="46" fillId="0" borderId="54" xfId="0" applyNumberFormat="1" applyFont="1" applyBorder="1" applyAlignment="1">
      <alignment horizontal="center"/>
    </xf>
    <xf numFmtId="0" fontId="64" fillId="0" borderId="15" xfId="0" applyFont="1" applyFill="1" applyBorder="1" applyAlignment="1">
      <alignment horizontal="center"/>
    </xf>
    <xf numFmtId="0" fontId="65" fillId="0" borderId="73" xfId="0" applyFont="1" applyBorder="1"/>
    <xf numFmtId="0" fontId="66" fillId="0" borderId="54" xfId="0" applyFont="1" applyBorder="1"/>
    <xf numFmtId="0" fontId="65" fillId="0" borderId="15" xfId="0" applyFont="1" applyBorder="1" applyAlignment="1">
      <alignment horizontal="center"/>
    </xf>
    <xf numFmtId="164" fontId="43" fillId="63" borderId="54" xfId="0" applyNumberFormat="1" applyFont="1" applyFill="1" applyBorder="1" applyAlignment="1">
      <alignment horizontal="right"/>
    </xf>
    <xf numFmtId="164" fontId="67" fillId="0" borderId="54" xfId="0" applyNumberFormat="1" applyFont="1" applyBorder="1" applyAlignment="1">
      <alignment horizontal="right"/>
    </xf>
    <xf numFmtId="164" fontId="68" fillId="0" borderId="54" xfId="0" applyNumberFormat="1" applyFont="1" applyBorder="1" applyAlignment="1">
      <alignment horizontal="right"/>
    </xf>
    <xf numFmtId="0" fontId="43" fillId="0" borderId="71" xfId="0" applyFont="1" applyBorder="1" applyAlignment="1">
      <alignment horizontal="center"/>
    </xf>
    <xf numFmtId="164" fontId="48" fillId="34" borderId="71" xfId="0" applyNumberFormat="1" applyFont="1" applyFill="1" applyBorder="1" applyAlignment="1">
      <alignment horizontal="center"/>
    </xf>
    <xf numFmtId="164" fontId="39" fillId="34" borderId="71" xfId="0" applyNumberFormat="1" applyFont="1" applyFill="1" applyBorder="1" applyAlignment="1">
      <alignment horizontal="center"/>
    </xf>
    <xf numFmtId="164" fontId="52" fillId="34" borderId="71" xfId="0" applyNumberFormat="1" applyFont="1" applyFill="1" applyBorder="1" applyAlignment="1"/>
    <xf numFmtId="47" fontId="57" fillId="0" borderId="15" xfId="0" applyNumberFormat="1" applyFont="1" applyBorder="1"/>
    <xf numFmtId="47" fontId="45" fillId="0" borderId="15" xfId="0" applyNumberFormat="1" applyFont="1" applyBorder="1"/>
    <xf numFmtId="47" fontId="54" fillId="0" borderId="15" xfId="0" applyNumberFormat="1" applyFont="1" applyBorder="1"/>
    <xf numFmtId="0" fontId="51" fillId="0" borderId="15" xfId="0" applyFont="1" applyBorder="1" applyAlignment="1">
      <alignment horizontal="center"/>
    </xf>
    <xf numFmtId="47" fontId="52" fillId="0" borderId="15" xfId="0" applyNumberFormat="1" applyFont="1" applyBorder="1"/>
    <xf numFmtId="0" fontId="52" fillId="0" borderId="15" xfId="0" applyFont="1" applyBorder="1"/>
    <xf numFmtId="47" fontId="53" fillId="0" borderId="15" xfId="0" applyNumberFormat="1" applyFont="1" applyBorder="1"/>
    <xf numFmtId="47" fontId="21" fillId="0" borderId="15" xfId="0" applyNumberFormat="1" applyFont="1" applyBorder="1"/>
    <xf numFmtId="47" fontId="46" fillId="0" borderId="15" xfId="0" applyNumberFormat="1" applyFont="1" applyBorder="1"/>
    <xf numFmtId="47" fontId="48" fillId="0" borderId="55" xfId="0" applyNumberFormat="1" applyFont="1" applyBorder="1" applyAlignment="1">
      <alignment horizontal="center"/>
    </xf>
    <xf numFmtId="47" fontId="57" fillId="0" borderId="55" xfId="0" applyNumberFormat="1" applyFont="1" applyBorder="1" applyAlignment="1">
      <alignment horizontal="center"/>
    </xf>
    <xf numFmtId="0" fontId="48" fillId="0" borderId="55" xfId="0" applyFont="1" applyBorder="1" applyAlignment="1">
      <alignment horizontal="center"/>
    </xf>
    <xf numFmtId="47" fontId="39" fillId="0" borderId="0" xfId="0" applyNumberFormat="1" applyFont="1" applyBorder="1"/>
    <xf numFmtId="20" fontId="0" fillId="0" borderId="0" xfId="0" applyNumberFormat="1" applyBorder="1"/>
    <xf numFmtId="20" fontId="21" fillId="0" borderId="0" xfId="0" applyNumberFormat="1" applyFont="1" applyBorder="1"/>
    <xf numFmtId="47" fontId="45" fillId="0" borderId="0" xfId="0" applyNumberFormat="1" applyFont="1" applyBorder="1" applyAlignment="1">
      <alignment horizontal="center"/>
    </xf>
    <xf numFmtId="47" fontId="69" fillId="0" borderId="15" xfId="0" applyNumberFormat="1" applyFont="1" applyBorder="1" applyAlignment="1">
      <alignment horizontal="center"/>
    </xf>
    <xf numFmtId="47" fontId="69" fillId="0" borderId="15" xfId="0" applyNumberFormat="1" applyFont="1" applyFill="1" applyBorder="1" applyAlignment="1">
      <alignment horizontal="center"/>
    </xf>
    <xf numFmtId="47" fontId="69" fillId="0" borderId="0" xfId="0" applyNumberFormat="1" applyFont="1" applyBorder="1" applyAlignment="1">
      <alignment horizontal="center"/>
    </xf>
    <xf numFmtId="47" fontId="70" fillId="0" borderId="15" xfId="0" applyNumberFormat="1" applyFont="1" applyBorder="1"/>
  </cellXfs>
  <cellStyles count="96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393" builtinId="9" hidden="1"/>
    <cellStyle name="Followed Hyperlink" xfId="753" builtinId="9" hidden="1"/>
    <cellStyle name="Followed Hyperlink" xfId="47" builtinId="9" hidden="1"/>
    <cellStyle name="Followed Hyperlink" xfId="781" builtinId="9" hidden="1"/>
    <cellStyle name="Followed Hyperlink" xfId="357" builtinId="9" hidden="1"/>
    <cellStyle name="Followed Hyperlink" xfId="387" builtinId="9" hidden="1"/>
    <cellStyle name="Followed Hyperlink" xfId="421" builtinId="9" hidden="1"/>
    <cellStyle name="Followed Hyperlink" xfId="505" builtinId="9" hidden="1"/>
    <cellStyle name="Followed Hyperlink" xfId="783" builtinId="9" hidden="1"/>
    <cellStyle name="Followed Hyperlink" xfId="355" builtinId="9" hidden="1"/>
    <cellStyle name="Followed Hyperlink" xfId="389" builtinId="9" hidden="1"/>
    <cellStyle name="Followed Hyperlink" xfId="749" builtinId="9" hidden="1"/>
    <cellStyle name="Followed Hyperlink" xfId="55" builtinId="9" hidden="1"/>
    <cellStyle name="Followed Hyperlink" xfId="261" builtinId="9" hidden="1"/>
    <cellStyle name="Followed Hyperlink" xfId="113" builtinId="9" hidden="1"/>
    <cellStyle name="Followed Hyperlink" xfId="391" builtinId="9" hidden="1"/>
    <cellStyle name="Followed Hyperlink" xfId="747" builtinId="9" hidden="1"/>
    <cellStyle name="Followed Hyperlink" xfId="321" builtinId="9" hidden="1"/>
    <cellStyle name="Followed Hyperlink" xfId="787" builtinId="9" hidden="1"/>
    <cellStyle name="Followed Hyperlink" xfId="661" builtinId="9" hidden="1"/>
    <cellStyle name="Followed Hyperlink" xfId="639" builtinId="9" hidden="1"/>
    <cellStyle name="Followed Hyperlink" xfId="785" builtinId="9" hidden="1"/>
    <cellStyle name="Followed Hyperlink" xfId="511" builtinId="9" hidden="1"/>
    <cellStyle name="Followed Hyperlink" xfId="533" builtinId="9" hidden="1"/>
    <cellStyle name="Followed Hyperlink" xfId="349" builtinId="9" hidden="1"/>
    <cellStyle name="Followed Hyperlink" xfId="735" builtinId="9" hidden="1"/>
    <cellStyle name="Followed Hyperlink" xfId="247" builtinId="9" hidden="1"/>
    <cellStyle name="Followed Hyperlink" xfId="67" builtinId="9" hidden="1"/>
    <cellStyle name="Followed Hyperlink" xfId="817" builtinId="9" hidden="1"/>
    <cellStyle name="Followed Hyperlink" xfId="667" builtinId="9" hidden="1"/>
    <cellStyle name="Followed Hyperlink" xfId="743" builtinId="9" hidden="1"/>
    <cellStyle name="Followed Hyperlink" xfId="523" builtinId="9" hidden="1"/>
    <cellStyle name="Followed Hyperlink" xfId="481" builtinId="9" hidden="1"/>
    <cellStyle name="Followed Hyperlink" xfId="809" builtinId="9" hidden="1"/>
    <cellStyle name="Followed Hyperlink" xfId="729" builtinId="9" hidden="1"/>
    <cellStyle name="Followed Hyperlink" xfId="399" builtinId="9" hidden="1"/>
    <cellStyle name="Followed Hyperlink" xfId="483" builtinId="9" hidden="1"/>
    <cellStyle name="Followed Hyperlink" xfId="117" builtinId="9" hidden="1"/>
    <cellStyle name="Followed Hyperlink" xfId="795" builtinId="9" hidden="1"/>
    <cellStyle name="Followed Hyperlink" xfId="343" builtinId="9" hidden="1"/>
    <cellStyle name="Followed Hyperlink" xfId="377" builtinId="9" hidden="1"/>
    <cellStyle name="Followed Hyperlink" xfId="737" builtinId="9" hidden="1"/>
    <cellStyle name="Followed Hyperlink" xfId="57" builtinId="9" hidden="1"/>
    <cellStyle name="Followed Hyperlink" xfId="797" builtinId="9" hidden="1"/>
    <cellStyle name="Followed Hyperlink" xfId="131" builtinId="9" hidden="1"/>
    <cellStyle name="Followed Hyperlink" xfId="865" builtinId="9" hidden="1"/>
    <cellStyle name="Followed Hyperlink" xfId="371" builtinId="9" hidden="1"/>
    <cellStyle name="Followed Hyperlink" xfId="895" builtinId="9" hidden="1"/>
    <cellStyle name="Followed Hyperlink" xfId="907" builtinId="9" hidden="1"/>
    <cellStyle name="Followed Hyperlink" xfId="339" builtinId="9" hidden="1"/>
    <cellStyle name="Followed Hyperlink" xfId="789" builtinId="9" hidden="1"/>
    <cellStyle name="Followed Hyperlink" xfId="733" builtinId="9" hidden="1"/>
    <cellStyle name="Followed Hyperlink" xfId="193" builtinId="9" hidden="1"/>
    <cellStyle name="Followed Hyperlink" xfId="801" builtinId="9" hidden="1"/>
    <cellStyle name="Followed Hyperlink" xfId="425" builtinId="9" hidden="1"/>
    <cellStyle name="Followed Hyperlink" xfId="407" builtinId="9" hidden="1"/>
    <cellStyle name="Followed Hyperlink" xfId="731" builtinId="9" hidden="1"/>
    <cellStyle name="Followed Hyperlink" xfId="133" builtinId="9" hidden="1"/>
    <cellStyle name="Followed Hyperlink" xfId="951" builtinId="9" hidden="1"/>
    <cellStyle name="Followed Hyperlink" xfId="545" builtinId="9" hidden="1"/>
    <cellStyle name="Followed Hyperlink" xfId="471" builtinId="9" hidden="1"/>
    <cellStyle name="Followed Hyperlink" xfId="249" builtinId="9" hidden="1"/>
    <cellStyle name="Followed Hyperlink" xfId="51" builtinId="9" hidden="1"/>
    <cellStyle name="Followed Hyperlink" xfId="805" builtinId="9" hidden="1"/>
    <cellStyle name="Followed Hyperlink" xfId="333" builtinId="9" hidden="1"/>
    <cellStyle name="Followed Hyperlink" xfId="411" builtinId="9" hidden="1"/>
    <cellStyle name="Followed Hyperlink" xfId="727" builtinId="9" hidden="1"/>
    <cellStyle name="Followed Hyperlink" xfId="665" builtinId="9" hidden="1"/>
    <cellStyle name="Followed Hyperlink" xfId="807" builtinId="9" hidden="1"/>
    <cellStyle name="Followed Hyperlink" xfId="331" builtinId="9" hidden="1"/>
    <cellStyle name="Followed Hyperlink" xfId="413" builtinId="9" hidden="1"/>
    <cellStyle name="Followed Hyperlink" xfId="583" builtinId="9" hidden="1"/>
    <cellStyle name="Followed Hyperlink" xfId="543" builtinId="9" hidden="1"/>
    <cellStyle name="Followed Hyperlink" xfId="627" builtinId="9" hidden="1"/>
    <cellStyle name="Followed Hyperlink" xfId="625" builtinId="9" hidden="1"/>
    <cellStyle name="Followed Hyperlink" xfId="335" builtinId="9" hidden="1"/>
    <cellStyle name="Followed Hyperlink" xfId="723" builtinId="9" hidden="1"/>
    <cellStyle name="Followed Hyperlink" xfId="883" builtinId="9" hidden="1"/>
    <cellStyle name="Followed Hyperlink" xfId="811" builtinId="9" hidden="1"/>
    <cellStyle name="Followed Hyperlink" xfId="839" builtinId="9" hidden="1"/>
    <cellStyle name="Followed Hyperlink" xfId="369" builtinId="9" hidden="1"/>
    <cellStyle name="Followed Hyperlink" xfId="721" builtinId="9" hidden="1"/>
    <cellStyle name="Followed Hyperlink" xfId="71" builtinId="9" hidden="1"/>
    <cellStyle name="Followed Hyperlink" xfId="435" builtinId="9" hidden="1"/>
    <cellStyle name="Followed Hyperlink" xfId="385" builtinId="9" hidden="1"/>
    <cellStyle name="Followed Hyperlink" xfId="517" builtinId="9" hidden="1"/>
    <cellStyle name="Followed Hyperlink" xfId="631" builtinId="9" hidden="1"/>
    <cellStyle name="Followed Hyperlink" xfId="157" builtinId="9" hidden="1"/>
    <cellStyle name="Followed Hyperlink" xfId="423" builtinId="9" hidden="1"/>
    <cellStyle name="Followed Hyperlink" xfId="271" builtinId="9" hidden="1"/>
    <cellStyle name="Followed Hyperlink" xfId="867" builtinId="9" hidden="1"/>
    <cellStyle name="Followed Hyperlink" xfId="571" builtinId="9" hidden="1"/>
    <cellStyle name="Followed Hyperlink" xfId="123" builtinId="9" hidden="1"/>
    <cellStyle name="Followed Hyperlink" xfId="419" builtinId="9" hidden="1"/>
    <cellStyle name="Followed Hyperlink" xfId="751" builtinId="9" hidden="1"/>
    <cellStyle name="Followed Hyperlink" xfId="859" builtinId="9" hidden="1"/>
    <cellStyle name="Followed Hyperlink" xfId="401" builtinId="9" hidden="1"/>
    <cellStyle name="Followed Hyperlink" xfId="943" builtinId="9" hidden="1"/>
    <cellStyle name="Followed Hyperlink" xfId="715" builtinId="9" hidden="1"/>
    <cellStyle name="Followed Hyperlink" xfId="287" builtinId="9" hidden="1"/>
    <cellStyle name="Followed Hyperlink" xfId="243" builtinId="9" hidden="1"/>
    <cellStyle name="Followed Hyperlink" xfId="447" builtinId="9" hidden="1"/>
    <cellStyle name="Followed Hyperlink" xfId="779" builtinId="9" hidden="1"/>
    <cellStyle name="Followed Hyperlink" xfId="821" builtinId="9" hidden="1"/>
    <cellStyle name="Followed Hyperlink" xfId="317" builtinId="9" hidden="1"/>
    <cellStyle name="Followed Hyperlink" xfId="939" builtinId="9" hidden="1"/>
    <cellStyle name="Followed Hyperlink" xfId="699" builtinId="9" hidden="1"/>
    <cellStyle name="Followed Hyperlink" xfId="257" builtinId="9" hidden="1"/>
    <cellStyle name="Followed Hyperlink" xfId="823" builtinId="9" hidden="1"/>
    <cellStyle name="Followed Hyperlink" xfId="315" builtinId="9" hidden="1"/>
    <cellStyle name="Followed Hyperlink" xfId="429" builtinId="9" hidden="1"/>
    <cellStyle name="Followed Hyperlink" xfId="709" builtinId="9" hidden="1"/>
    <cellStyle name="Followed Hyperlink" xfId="95" builtinId="9" hidden="1"/>
    <cellStyle name="Followed Hyperlink" xfId="777" builtinId="9" hidden="1"/>
    <cellStyle name="Followed Hyperlink" xfId="557" builtinId="9" hidden="1"/>
    <cellStyle name="Followed Hyperlink" xfId="431" builtinId="9" hidden="1"/>
    <cellStyle name="Followed Hyperlink" xfId="707" builtinId="9" hidden="1"/>
    <cellStyle name="Followed Hyperlink" xfId="137" builtinId="9" hidden="1"/>
    <cellStyle name="Followed Hyperlink" xfId="827" builtinId="9" hidden="1"/>
    <cellStyle name="Followed Hyperlink" xfId="311" builtinId="9" hidden="1"/>
    <cellStyle name="Followed Hyperlink" xfId="405" builtinId="9" hidden="1"/>
    <cellStyle name="Followed Hyperlink" xfId="285" builtinId="9" hidden="1"/>
    <cellStyle name="Followed Hyperlink" xfId="877" builtinId="9" hidden="1"/>
    <cellStyle name="Followed Hyperlink" xfId="175" builtinId="9" hidden="1"/>
    <cellStyle name="Followed Hyperlink" xfId="309" builtinId="9" hidden="1"/>
    <cellStyle name="Followed Hyperlink" xfId="765" builtinId="9" hidden="1"/>
    <cellStyle name="Followed Hyperlink" xfId="87" builtinId="9" hidden="1"/>
    <cellStyle name="Followed Hyperlink" xfId="115" builtinId="9" hidden="1"/>
    <cellStyle name="Followed Hyperlink" xfId="49" builtinId="9" hidden="1"/>
    <cellStyle name="Followed Hyperlink" xfId="73" builtinId="9" hidden="1"/>
    <cellStyle name="Followed Hyperlink" xfId="437" builtinId="9" hidden="1"/>
    <cellStyle name="Followed Hyperlink" xfId="701" builtinId="9" hidden="1"/>
    <cellStyle name="Followed Hyperlink" xfId="105" builtinId="9" hidden="1"/>
    <cellStyle name="Followed Hyperlink" xfId="327" builtinId="9" hidden="1"/>
    <cellStyle name="Followed Hyperlink" xfId="441" builtinId="9" hidden="1"/>
    <cellStyle name="Followed Hyperlink" xfId="439" builtinId="9" hidden="1"/>
    <cellStyle name="Followed Hyperlink" xfId="479" builtinId="9" hidden="1"/>
    <cellStyle name="Followed Hyperlink" xfId="409" builtinId="9" hidden="1"/>
    <cellStyle name="Followed Hyperlink" xfId="835" builtinId="9" hidden="1"/>
    <cellStyle name="Followed Hyperlink" xfId="303" builtinId="9" hidden="1"/>
    <cellStyle name="Followed Hyperlink" xfId="921" builtinId="9" hidden="1"/>
    <cellStyle name="Followed Hyperlink" xfId="873" builtinId="9" hidden="1"/>
    <cellStyle name="Followed Hyperlink" xfId="101" builtinId="9" hidden="1"/>
    <cellStyle name="Followed Hyperlink" xfId="837" builtinId="9" hidden="1"/>
    <cellStyle name="Followed Hyperlink" xfId="495" builtinId="9" hidden="1"/>
    <cellStyle name="Followed Hyperlink" xfId="443" builtinId="9" hidden="1"/>
    <cellStyle name="Followed Hyperlink" xfId="695" builtinId="9" hidden="1"/>
    <cellStyle name="Followed Hyperlink" xfId="289" builtinId="9" hidden="1"/>
    <cellStyle name="Followed Hyperlink" xfId="455" builtinId="9" hidden="1"/>
    <cellStyle name="Followed Hyperlink" xfId="59" builtinId="9" hidden="1"/>
    <cellStyle name="Followed Hyperlink" xfId="313" builtinId="9" hidden="1"/>
    <cellStyle name="Followed Hyperlink" xfId="815" builtinId="9" hidden="1"/>
    <cellStyle name="Followed Hyperlink" xfId="445" builtinId="9" hidden="1"/>
    <cellStyle name="Followed Hyperlink" xfId="963" builtinId="9" hidden="1"/>
    <cellStyle name="Followed Hyperlink" xfId="395" builtinId="9" hidden="1"/>
    <cellStyle name="Followed Hyperlink" xfId="521" builtinId="9" hidden="1"/>
    <cellStyle name="Followed Hyperlink" xfId="669" builtinId="9" hidden="1"/>
    <cellStyle name="Followed Hyperlink" xfId="125" builtinId="9" hidden="1"/>
    <cellStyle name="Followed Hyperlink" xfId="843" builtinId="9" hidden="1"/>
    <cellStyle name="Followed Hyperlink" xfId="295" builtinId="9" hidden="1"/>
    <cellStyle name="Followed Hyperlink" xfId="889" builtinId="9" hidden="1"/>
    <cellStyle name="Followed Hyperlink" xfId="689" builtinId="9" hidden="1"/>
    <cellStyle name="Followed Hyperlink" xfId="97" builtinId="9" hidden="1"/>
    <cellStyle name="Followed Hyperlink" xfId="845" builtinId="9" hidden="1"/>
    <cellStyle name="Followed Hyperlink" xfId="293" builtinId="9" hidden="1"/>
    <cellStyle name="Followed Hyperlink" xfId="451" builtinId="9" hidden="1"/>
    <cellStyle name="Followed Hyperlink" xfId="687" builtinId="9" hidden="1"/>
    <cellStyle name="Followed Hyperlink" xfId="575" builtinId="9" hidden="1"/>
    <cellStyle name="Followed Hyperlink" xfId="61" builtinId="9" hidden="1"/>
    <cellStyle name="Followed Hyperlink" xfId="291" builtinId="9" hidden="1"/>
    <cellStyle name="Followed Hyperlink" xfId="453" builtinId="9" hidden="1"/>
    <cellStyle name="Followed Hyperlink" xfId="685" builtinId="9" hidden="1"/>
    <cellStyle name="Followed Hyperlink" xfId="93" builtinId="9" hidden="1"/>
    <cellStyle name="Followed Hyperlink" xfId="849" builtinId="9" hidden="1"/>
    <cellStyle name="Followed Hyperlink" xfId="457" builtinId="9" hidden="1"/>
    <cellStyle name="Followed Hyperlink" xfId="739" builtinId="9" hidden="1"/>
    <cellStyle name="Followed Hyperlink" xfId="683" builtinId="9" hidden="1"/>
    <cellStyle name="Followed Hyperlink" xfId="819" builtinId="9" hidden="1"/>
    <cellStyle name="Followed Hyperlink" xfId="851" builtinId="9" hidden="1"/>
    <cellStyle name="Followed Hyperlink" xfId="651" builtinId="9" hidden="1"/>
    <cellStyle name="Followed Hyperlink" xfId="671" builtinId="9" hidden="1"/>
    <cellStyle name="Followed Hyperlink" xfId="655" builtinId="9" hidden="1"/>
    <cellStyle name="Followed Hyperlink" xfId="277" builtinId="9" hidden="1"/>
    <cellStyle name="Followed Hyperlink" xfId="693" builtinId="9" hidden="1"/>
    <cellStyle name="Followed Hyperlink" xfId="307" builtinId="9" hidden="1"/>
    <cellStyle name="Followed Hyperlink" xfId="459" builtinId="9" hidden="1"/>
    <cellStyle name="Followed Hyperlink" xfId="679" builtinId="9" hidden="1"/>
    <cellStyle name="Followed Hyperlink" xfId="139" builtinId="9" hidden="1"/>
    <cellStyle name="Followed Hyperlink" xfId="855" builtinId="9" hidden="1"/>
    <cellStyle name="Followed Hyperlink" xfId="283" builtinId="9" hidden="1"/>
    <cellStyle name="Followed Hyperlink" xfId="461" builtinId="9" hidden="1"/>
    <cellStyle name="Followed Hyperlink" xfId="227" builtinId="9" hidden="1"/>
    <cellStyle name="Followed Hyperlink" xfId="89" builtinId="9" hidden="1"/>
    <cellStyle name="Followed Hyperlink" xfId="761" builtinId="9" hidden="1"/>
    <cellStyle name="Followed Hyperlink" xfId="569" builtinId="9" hidden="1"/>
    <cellStyle name="Followed Hyperlink" xfId="463" builtinId="9" hidden="1"/>
    <cellStyle name="Followed Hyperlink" xfId="675" builtinId="9" hidden="1"/>
    <cellStyle name="Followed Hyperlink" xfId="165" builtinId="9" hidden="1"/>
    <cellStyle name="Followed Hyperlink" xfId="771" builtinId="9" hidden="1"/>
    <cellStyle name="Followed Hyperlink" xfId="893" builtinId="9" hidden="1"/>
    <cellStyle name="Followed Hyperlink" xfId="663" builtinId="9" hidden="1"/>
    <cellStyle name="Followed Hyperlink" xfId="793" builtinId="9" hidden="1"/>
    <cellStyle name="Followed Hyperlink" xfId="179" builtinId="9" hidden="1"/>
    <cellStyle name="Followed Hyperlink" xfId="871" builtinId="9" hidden="1"/>
    <cellStyle name="Followed Hyperlink" xfId="501" builtinId="9" hidden="1"/>
    <cellStyle name="Followed Hyperlink" xfId="643" builtinId="9" hidden="1"/>
    <cellStyle name="Followed Hyperlink" xfId="279" builtinId="9" hidden="1"/>
    <cellStyle name="Followed Hyperlink" xfId="337" builtinId="9" hidden="1"/>
    <cellStyle name="Followed Hyperlink" xfId="961" builtinId="9" hidden="1"/>
    <cellStyle name="Followed Hyperlink" xfId="869" builtinId="9" hidden="1"/>
    <cellStyle name="Followed Hyperlink" xfId="109" builtinId="9" hidden="1"/>
    <cellStyle name="Followed Hyperlink" xfId="565" builtinId="9" hidden="1"/>
    <cellStyle name="Followed Hyperlink" xfId="467" builtinId="9" hidden="1"/>
    <cellStyle name="Followed Hyperlink" xfId="171" builtinId="9" hidden="1"/>
    <cellStyle name="Followed Hyperlink" xfId="81" builtinId="9" hidden="1"/>
    <cellStyle name="Followed Hyperlink" xfId="763" builtinId="9" hidden="1"/>
    <cellStyle name="Followed Hyperlink" xfId="853" builtinId="9" hidden="1"/>
    <cellStyle name="Followed Hyperlink" xfId="269" builtinId="9" hidden="1"/>
    <cellStyle name="Followed Hyperlink" xfId="573" builtinId="9" hidden="1"/>
    <cellStyle name="Followed Hyperlink" xfId="861" builtinId="9" hidden="1"/>
    <cellStyle name="Followed Hyperlink" xfId="673" builtinId="9" hidden="1"/>
    <cellStyle name="Followed Hyperlink" xfId="403" builtinId="9" hidden="1"/>
    <cellStyle name="Followed Hyperlink" xfId="607" builtinId="9" hidden="1"/>
    <cellStyle name="Followed Hyperlink" xfId="187" builtinId="9" hidden="1"/>
    <cellStyle name="Followed Hyperlink" xfId="281" builtinId="9" hidden="1"/>
    <cellStyle name="Followed Hyperlink" xfId="825" builtinId="9" hidden="1"/>
    <cellStyle name="Followed Hyperlink" xfId="305" builtinId="9" hidden="1"/>
    <cellStyle name="Followed Hyperlink" xfId="63" builtinId="9" hidden="1"/>
    <cellStyle name="Followed Hyperlink" xfId="367" builtinId="9" hidden="1"/>
    <cellStyle name="Followed Hyperlink" xfId="475" builtinId="9" hidden="1"/>
    <cellStyle name="Followed Hyperlink" xfId="103" builtinId="9" hidden="1"/>
    <cellStyle name="Followed Hyperlink" xfId="597" builtinId="9" hidden="1"/>
    <cellStyle name="Followed Hyperlink" xfId="77" builtinId="9" hidden="1"/>
    <cellStyle name="Followed Hyperlink" xfId="509" builtinId="9" hidden="1"/>
    <cellStyle name="Followed Hyperlink" xfId="703" builtinId="9" hidden="1"/>
    <cellStyle name="Followed Hyperlink" xfId="917" builtinId="9" hidden="1"/>
    <cellStyle name="Followed Hyperlink" xfId="659" builtinId="9" hidden="1"/>
    <cellStyle name="Followed Hyperlink" xfId="347" builtinId="9" hidden="1"/>
    <cellStyle name="Followed Hyperlink" xfId="875" builtinId="9" hidden="1"/>
    <cellStyle name="Followed Hyperlink" xfId="263" builtinId="9" hidden="1"/>
    <cellStyle name="Followed Hyperlink" xfId="329" builtinId="9" hidden="1"/>
    <cellStyle name="Followed Hyperlink" xfId="657" builtinId="9" hidden="1"/>
    <cellStyle name="Followed Hyperlink" xfId="75" builtinId="9" hidden="1"/>
    <cellStyle name="Followed Hyperlink" xfId="79" builtinId="9" hidden="1"/>
    <cellStyle name="Followed Hyperlink" xfId="359" builtinId="9" hidden="1"/>
    <cellStyle name="Followed Hyperlink" xfId="507" builtinId="9" hidden="1"/>
    <cellStyle name="Followed Hyperlink" xfId="83" builtinId="9" hidden="1"/>
    <cellStyle name="Followed Hyperlink" xfId="537" builtinId="9" hidden="1"/>
    <cellStyle name="Followed Hyperlink" xfId="879" builtinId="9" hidden="1"/>
    <cellStyle name="Followed Hyperlink" xfId="259" builtinId="9" hidden="1"/>
    <cellStyle name="Followed Hyperlink" xfId="485" builtinId="9" hidden="1"/>
    <cellStyle name="Followed Hyperlink" xfId="653" builtinId="9" hidden="1"/>
    <cellStyle name="Followed Hyperlink" xfId="857" builtinId="9" hidden="1"/>
    <cellStyle name="Followed Hyperlink" xfId="881" builtinId="9" hidden="1"/>
    <cellStyle name="Followed Hyperlink" xfId="473" builtinId="9" hidden="1"/>
    <cellStyle name="Followed Hyperlink" xfId="487" builtinId="9" hidden="1"/>
    <cellStyle name="Followed Hyperlink" xfId="345" builtinId="9" hidden="1"/>
    <cellStyle name="Followed Hyperlink" xfId="213" builtinId="9" hidden="1"/>
    <cellStyle name="Followed Hyperlink" xfId="341" builtinId="9" hidden="1"/>
    <cellStyle name="Followed Hyperlink" xfId="351" builtinId="9" hidden="1"/>
    <cellStyle name="Followed Hyperlink" xfId="847" builtinId="9" hidden="1"/>
    <cellStyle name="Followed Hyperlink" xfId="791" builtinId="9" hidden="1"/>
    <cellStyle name="Followed Hyperlink" xfId="205" builtinId="9" hidden="1"/>
    <cellStyle name="Followed Hyperlink" xfId="885" builtinId="9" hidden="1"/>
    <cellStyle name="Followed Hyperlink" xfId="465" builtinId="9" hidden="1"/>
    <cellStyle name="Followed Hyperlink" xfId="491" builtinId="9" hidden="1"/>
    <cellStyle name="Followed Hyperlink" xfId="647" builtinId="9" hidden="1"/>
    <cellStyle name="Followed Hyperlink" xfId="297" builtinId="9" hidden="1"/>
    <cellStyle name="Followed Hyperlink" xfId="553" builtinId="9" hidden="1"/>
    <cellStyle name="Followed Hyperlink" xfId="251" builtinId="9" hidden="1"/>
    <cellStyle name="Followed Hyperlink" xfId="493" builtinId="9" hidden="1"/>
    <cellStyle name="Followed Hyperlink" xfId="645" builtinId="9" hidden="1"/>
    <cellStyle name="Followed Hyperlink" xfId="299" builtinId="9" hidden="1"/>
    <cellStyle name="Followed Hyperlink" xfId="833" builtinId="9" hidden="1"/>
    <cellStyle name="Followed Hyperlink" xfId="223" builtinId="9" hidden="1"/>
    <cellStyle name="Followed Hyperlink" xfId="593" builtinId="9" hidden="1"/>
    <cellStyle name="Followed Hyperlink" xfId="745" builtinId="9" hidden="1"/>
    <cellStyle name="Followed Hyperlink" xfId="151" builtinId="9" hidden="1"/>
    <cellStyle name="Followed Hyperlink" xfId="53" builtinId="9" hidden="1"/>
    <cellStyle name="Followed Hyperlink" xfId="373" builtinId="9" hidden="1"/>
    <cellStyle name="Followed Hyperlink" xfId="497" builtinId="9" hidden="1"/>
    <cellStyle name="Followed Hyperlink" xfId="641" builtinId="9" hidden="1"/>
    <cellStyle name="Followed Hyperlink" xfId="65" builtinId="9" hidden="1"/>
    <cellStyle name="Followed Hyperlink" xfId="375" builtinId="9" hidden="1"/>
    <cellStyle name="Followed Hyperlink" xfId="245" builtinId="9" hidden="1"/>
    <cellStyle name="Followed Hyperlink" xfId="197" builtinId="9" hidden="1"/>
    <cellStyle name="Followed Hyperlink" xfId="69" builtinId="9" hidden="1"/>
    <cellStyle name="Followed Hyperlink" xfId="253" builtinId="9" hidden="1"/>
    <cellStyle name="Followed Hyperlink" xfId="99" builtinId="9" hidden="1"/>
    <cellStyle name="Followed Hyperlink" xfId="121" builtinId="9" hidden="1"/>
    <cellStyle name="Followed Hyperlink" xfId="551" builtinId="9" hidden="1"/>
    <cellStyle name="Followed Hyperlink" xfId="169" builtinId="9" hidden="1"/>
    <cellStyle name="Followed Hyperlink" xfId="107" builtinId="9" hidden="1"/>
    <cellStyle name="Followed Hyperlink" xfId="897" builtinId="9" hidden="1"/>
    <cellStyle name="Followed Hyperlink" xfId="489" builtinId="9" hidden="1"/>
    <cellStyle name="Followed Hyperlink" xfId="503" builtinId="9" hidden="1"/>
    <cellStyle name="Followed Hyperlink" xfId="635" builtinId="9" hidden="1"/>
    <cellStyle name="Followed Hyperlink" xfId="233" builtinId="9" hidden="1"/>
    <cellStyle name="Followed Hyperlink" xfId="899" builtinId="9" hidden="1"/>
    <cellStyle name="Followed Hyperlink" xfId="677" builtinId="9" hidden="1"/>
    <cellStyle name="Followed Hyperlink" xfId="927" builtinId="9" hidden="1"/>
    <cellStyle name="Followed Hyperlink" xfId="905" builtinId="9" hidden="1"/>
    <cellStyle name="Followed Hyperlink" xfId="111" builtinId="9" hidden="1"/>
    <cellStyle name="Followed Hyperlink" xfId="901" builtinId="9" hidden="1"/>
    <cellStyle name="Followed Hyperlink" xfId="237" builtinId="9" hidden="1"/>
    <cellStyle name="Followed Hyperlink" xfId="947" builtinId="9" hidden="1"/>
    <cellStyle name="Followed Hyperlink" xfId="361" builtinId="9" hidden="1"/>
    <cellStyle name="Followed Hyperlink" xfId="841" builtinId="9" hidden="1"/>
    <cellStyle name="Followed Hyperlink" xfId="803" builtinId="9" hidden="1"/>
    <cellStyle name="Followed Hyperlink" xfId="235" builtinId="9" hidden="1"/>
    <cellStyle name="Followed Hyperlink" xfId="265" builtinId="9" hidden="1"/>
    <cellStyle name="Followed Hyperlink" xfId="629" builtinId="9" hidden="1"/>
    <cellStyle name="Followed Hyperlink" xfId="221" builtinId="9" hidden="1"/>
    <cellStyle name="Followed Hyperlink" xfId="91" builtinId="9" hidden="1"/>
    <cellStyle name="Followed Hyperlink" xfId="529" builtinId="9" hidden="1"/>
    <cellStyle name="Followed Hyperlink" xfId="159" builtinId="9" hidden="1"/>
    <cellStyle name="Followed Hyperlink" xfId="161" builtinId="9" hidden="1"/>
    <cellStyle name="Followed Hyperlink" xfId="225" builtinId="9" hidden="1"/>
    <cellStyle name="Followed Hyperlink" xfId="417" builtinId="9" hidden="1"/>
    <cellStyle name="Followed Hyperlink" xfId="231" builtinId="9" hidden="1"/>
    <cellStyle name="Followed Hyperlink" xfId="513" builtinId="9" hidden="1"/>
    <cellStyle name="Followed Hyperlink" xfId="915" builtinId="9" hidden="1"/>
    <cellStyle name="Followed Hyperlink" xfId="773" builtinId="9" hidden="1"/>
    <cellStyle name="Followed Hyperlink" xfId="909" builtinId="9" hidden="1"/>
    <cellStyle name="Followed Hyperlink" xfId="153" builtinId="9" hidden="1"/>
    <cellStyle name="Followed Hyperlink" xfId="515" builtinId="9" hidden="1"/>
    <cellStyle name="Followed Hyperlink" xfId="623" builtinId="9" hidden="1"/>
    <cellStyle name="Followed Hyperlink" xfId="601" builtinId="9" hidden="1"/>
    <cellStyle name="Followed Hyperlink" xfId="911" builtinId="9" hidden="1"/>
    <cellStyle name="Followed Hyperlink" xfId="933" builtinId="9" hidden="1"/>
    <cellStyle name="Followed Hyperlink" xfId="769" builtinId="9" hidden="1"/>
    <cellStyle name="Followed Hyperlink" xfId="141" builtinId="9" hidden="1"/>
    <cellStyle name="Followed Hyperlink" xfId="129" builtinId="9" hidden="1"/>
    <cellStyle name="Followed Hyperlink" xfId="649" builtinId="9" hidden="1"/>
    <cellStyle name="Followed Hyperlink" xfId="325" builtinId="9" hidden="1"/>
    <cellStyle name="Followed Hyperlink" xfId="275" builtinId="9" hidden="1"/>
    <cellStyle name="Followed Hyperlink" xfId="415" builtinId="9" hidden="1"/>
    <cellStyle name="Followed Hyperlink" xfId="913" builtinId="9" hidden="1"/>
    <cellStyle name="Followed Hyperlink" xfId="719" builtinId="9" hidden="1"/>
    <cellStyle name="Followed Hyperlink" xfId="43" builtinId="9" hidden="1"/>
    <cellStyle name="Followed Hyperlink" xfId="469" builtinId="9" hidden="1"/>
    <cellStyle name="Followed Hyperlink" xfId="813" builtinId="9" hidden="1"/>
    <cellStyle name="Followed Hyperlink" xfId="239" builtinId="9" hidden="1"/>
    <cellStyle name="Followed Hyperlink" xfId="863" builtinId="9" hidden="1"/>
    <cellStyle name="Followed Hyperlink" xfId="621" builtinId="9" hidden="1"/>
    <cellStyle name="Followed Hyperlink" xfId="567" builtinId="9" hidden="1"/>
    <cellStyle name="Followed Hyperlink" xfId="615" builtinId="9" hidden="1"/>
    <cellStyle name="Followed Hyperlink" xfId="273" builtinId="9" hidden="1"/>
    <cellStyle name="Followed Hyperlink" xfId="919" builtinId="9" hidden="1"/>
    <cellStyle name="Followed Hyperlink" xfId="219" builtinId="9" hidden="1"/>
    <cellStyle name="Followed Hyperlink" xfId="525" builtinId="9" hidden="1"/>
    <cellStyle name="Followed Hyperlink" xfId="613" builtinId="9" hidden="1"/>
    <cellStyle name="Followed Hyperlink" xfId="799" builtinId="9" hidden="1"/>
    <cellStyle name="Followed Hyperlink" xfId="127" builtinId="9" hidden="1"/>
    <cellStyle name="Followed Hyperlink" xfId="617" builtinId="9" hidden="1"/>
    <cellStyle name="Followed Hyperlink" xfId="527" builtinId="9" hidden="1"/>
    <cellStyle name="Followed Hyperlink" xfId="611" builtinId="9" hidden="1"/>
    <cellStyle name="Followed Hyperlink" xfId="217" builtinId="9" hidden="1"/>
    <cellStyle name="Followed Hyperlink" xfId="923" builtinId="9" hidden="1"/>
    <cellStyle name="Followed Hyperlink" xfId="215" builtinId="9" hidden="1"/>
    <cellStyle name="Followed Hyperlink" xfId="953" builtinId="9" hidden="1"/>
    <cellStyle name="Followed Hyperlink" xfId="609" builtinId="9" hidden="1"/>
    <cellStyle name="Followed Hyperlink" xfId="135" builtinId="9" hidden="1"/>
    <cellStyle name="Followed Hyperlink" xfId="925" builtinId="9" hidden="1"/>
    <cellStyle name="Followed Hyperlink" xfId="433" builtinId="9" hidden="1"/>
    <cellStyle name="Followed Hyperlink" xfId="531" builtinId="9" hidden="1"/>
    <cellStyle name="Followed Hyperlink" xfId="323" builtinId="9" hidden="1"/>
    <cellStyle name="Followed Hyperlink" xfId="755" builtinId="9" hidden="1"/>
    <cellStyle name="Followed Hyperlink" xfId="211" builtinId="9" hidden="1"/>
    <cellStyle name="Followed Hyperlink" xfId="145" builtinId="9" hidden="1"/>
    <cellStyle name="Followed Hyperlink" xfId="725" builtinId="9" hidden="1"/>
    <cellStyle name="Followed Hyperlink" xfId="605" builtinId="9" hidden="1"/>
    <cellStyle name="Followed Hyperlink" xfId="705" builtinId="9" hidden="1"/>
    <cellStyle name="Followed Hyperlink" xfId="929" builtinId="9" hidden="1"/>
    <cellStyle name="Followed Hyperlink" xfId="449" builtinId="9" hidden="1"/>
    <cellStyle name="Followed Hyperlink" xfId="535" builtinId="9" hidden="1"/>
    <cellStyle name="Followed Hyperlink" xfId="713" builtinId="9" hidden="1"/>
    <cellStyle name="Followed Hyperlink" xfId="209" builtinId="9" hidden="1"/>
    <cellStyle name="Followed Hyperlink" xfId="931" builtinId="9" hidden="1"/>
    <cellStyle name="Followed Hyperlink" xfId="207" builtinId="9" hidden="1"/>
    <cellStyle name="Followed Hyperlink" xfId="959" builtinId="9" hidden="1"/>
    <cellStyle name="Followed Hyperlink" xfId="937" builtinId="9" hidden="1"/>
    <cellStyle name="Followed Hyperlink" xfId="143" builtinId="9" hidden="1"/>
    <cellStyle name="Followed Hyperlink" xfId="427" builtinId="9" hidden="1"/>
    <cellStyle name="Followed Hyperlink" xfId="191" builtinId="9" hidden="1"/>
    <cellStyle name="Followed Hyperlink" xfId="539" builtinId="9" hidden="1"/>
    <cellStyle name="Followed Hyperlink" xfId="599" builtinId="9" hidden="1"/>
    <cellStyle name="Followed Hyperlink" xfId="267" builtinId="9" hidden="1"/>
    <cellStyle name="Followed Hyperlink" xfId="935" builtinId="9" hidden="1"/>
    <cellStyle name="Followed Hyperlink" xfId="203" builtinId="9" hidden="1"/>
    <cellStyle name="Followed Hyperlink" xfId="541" builtinId="9" hidden="1"/>
    <cellStyle name="Followed Hyperlink" xfId="603" builtinId="9" hidden="1"/>
    <cellStyle name="Followed Hyperlink" xfId="147" builtinId="9" hidden="1"/>
    <cellStyle name="Followed Hyperlink" xfId="563" builtinId="9" hidden="1"/>
    <cellStyle name="Followed Hyperlink" xfId="831" builtinId="9" hidden="1"/>
    <cellStyle name="Followed Hyperlink" xfId="595" builtinId="9" hidden="1"/>
    <cellStyle name="Followed Hyperlink" xfId="189" builtinId="9" hidden="1"/>
    <cellStyle name="Followed Hyperlink" xfId="577" builtinId="9" hidden="1"/>
    <cellStyle name="Followed Hyperlink" xfId="891" builtinId="9" hidden="1"/>
    <cellStyle name="Followed Hyperlink" xfId="519" builtinId="9" hidden="1"/>
    <cellStyle name="Followed Hyperlink" xfId="741" builtinId="9" hidden="1"/>
    <cellStyle name="Followed Hyperlink" xfId="637" builtinId="9" hidden="1"/>
    <cellStyle name="Followed Hyperlink" xfId="181" builtinId="9" hidden="1"/>
    <cellStyle name="Followed Hyperlink" xfId="941" builtinId="9" hidden="1"/>
    <cellStyle name="Followed Hyperlink" xfId="173" builtinId="9" hidden="1"/>
    <cellStyle name="Followed Hyperlink" xfId="547" builtinId="9" hidden="1"/>
    <cellStyle name="Followed Hyperlink" xfId="591" builtinId="9" hidden="1"/>
    <cellStyle name="Followed Hyperlink" xfId="301" builtinId="9" hidden="1"/>
    <cellStyle name="Followed Hyperlink" xfId="681" builtinId="9" hidden="1"/>
    <cellStyle name="Followed Hyperlink" xfId="195" builtinId="9" hidden="1"/>
    <cellStyle name="Followed Hyperlink" xfId="549" builtinId="9" hidden="1"/>
    <cellStyle name="Followed Hyperlink" xfId="589" builtinId="9" hidden="1"/>
    <cellStyle name="Followed Hyperlink" xfId="155" builtinId="9" hidden="1"/>
    <cellStyle name="Followed Hyperlink" xfId="945" builtinId="9" hidden="1"/>
    <cellStyle name="Followed Hyperlink" xfId="717" builtinId="9" hidden="1"/>
    <cellStyle name="Followed Hyperlink" xfId="477" builtinId="9" hidden="1"/>
    <cellStyle name="Followed Hyperlink" xfId="587" builtinId="9" hidden="1"/>
    <cellStyle name="Followed Hyperlink" xfId="201" builtinId="9" hidden="1"/>
    <cellStyle name="Followed Hyperlink" xfId="85" builtinId="9" hidden="1"/>
    <cellStyle name="Followed Hyperlink" xfId="383" builtinId="9" hidden="1"/>
    <cellStyle name="Followed Hyperlink" xfId="499" builtinId="9" hidden="1"/>
    <cellStyle name="Followed Hyperlink" xfId="767" builtinId="9" hidden="1"/>
    <cellStyle name="Followed Hyperlink" xfId="887" builtinId="9" hidden="1"/>
    <cellStyle name="Followed Hyperlink" xfId="949" builtinId="9" hidden="1"/>
    <cellStyle name="Followed Hyperlink" xfId="177" builtinId="9" hidden="1"/>
    <cellStyle name="Followed Hyperlink" xfId="555" builtinId="9" hidden="1"/>
    <cellStyle name="Followed Hyperlink" xfId="711" builtinId="9" hidden="1"/>
    <cellStyle name="Followed Hyperlink" xfId="353" builtinId="9" hidden="1"/>
    <cellStyle name="Followed Hyperlink" xfId="229" builtinId="9" hidden="1"/>
    <cellStyle name="Followed Hyperlink" xfId="363" builtinId="9" hidden="1"/>
    <cellStyle name="Followed Hyperlink" xfId="955" builtinId="9" hidden="1"/>
    <cellStyle name="Followed Hyperlink" xfId="119" builtinId="9" hidden="1"/>
    <cellStyle name="Followed Hyperlink" xfId="757" builtinId="9" hidden="1"/>
    <cellStyle name="Followed Hyperlink" xfId="579" builtinId="9" hidden="1"/>
    <cellStyle name="Followed Hyperlink" xfId="149" builtinId="9" hidden="1"/>
    <cellStyle name="Followed Hyperlink" xfId="319" builtinId="9" hidden="1"/>
    <cellStyle name="Followed Hyperlink" xfId="633" builtinId="9" hidden="1"/>
    <cellStyle name="Followed Hyperlink" xfId="381" builtinId="9" hidden="1"/>
    <cellStyle name="Followed Hyperlink" xfId="255" builtinId="9" hidden="1"/>
    <cellStyle name="Followed Hyperlink" xfId="163" builtinId="9" hidden="1"/>
    <cellStyle name="Followed Hyperlink" xfId="585" builtinId="9" hidden="1"/>
    <cellStyle name="Followed Hyperlink" xfId="903" builtinId="9" hidden="1"/>
    <cellStyle name="Followed Hyperlink" xfId="397" builtinId="9" hidden="1"/>
    <cellStyle name="Followed Hyperlink" xfId="619" builtinId="9" hidden="1"/>
    <cellStyle name="Followed Hyperlink" xfId="691" builtinId="9" hidden="1"/>
    <cellStyle name="Followed Hyperlink" xfId="581" builtinId="9" hidden="1"/>
    <cellStyle name="Followed Hyperlink" xfId="829" builtinId="9" hidden="1"/>
    <cellStyle name="Followed Hyperlink" xfId="697" builtinId="9" hidden="1"/>
    <cellStyle name="Followed Hyperlink" xfId="559" builtinId="9" hidden="1"/>
    <cellStyle name="Followed Hyperlink" xfId="45" builtinId="9" hidden="1"/>
    <cellStyle name="Followed Hyperlink" xfId="183" builtinId="9" hidden="1"/>
    <cellStyle name="Followed Hyperlink" xfId="167" builtinId="9" hidden="1"/>
    <cellStyle name="Followed Hyperlink" xfId="759" builtinId="9" hidden="1"/>
    <cellStyle name="Followed Hyperlink" xfId="241" builtinId="9" hidden="1"/>
    <cellStyle name="Followed Hyperlink" xfId="561" builtinId="9" hidden="1"/>
    <cellStyle name="Followed Hyperlink" xfId="775" builtinId="9" hidden="1"/>
    <cellStyle name="Followed Hyperlink" xfId="199" builtinId="9" hidden="1"/>
    <cellStyle name="Followed Hyperlink" xfId="957" builtinId="9" hidden="1"/>
    <cellStyle name="Followed Hyperlink" xfId="379" builtinId="9" hidden="1"/>
    <cellStyle name="Followed Hyperlink" xfId="365" builtinId="9" hidden="1"/>
    <cellStyle name="Followed Hyperlink" xfId="185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398" builtinId="8" hidden="1"/>
    <cellStyle name="Hyperlink" xfId="886" builtinId="8" hidden="1"/>
    <cellStyle name="Hyperlink" xfId="362" builtinId="8" hidden="1"/>
    <cellStyle name="Hyperlink" xfId="356" builtinId="8" hidden="1"/>
    <cellStyle name="Hyperlink" xfId="826" builtinId="8" hidden="1"/>
    <cellStyle name="Hyperlink" xfId="500" builtinId="8" hidden="1"/>
    <cellStyle name="Hyperlink" xfId="866" builtinId="8" hidden="1"/>
    <cellStyle name="Hyperlink" xfId="882" builtinId="8" hidden="1"/>
    <cellStyle name="Hyperlink" xfId="188" builtinId="8" hidden="1"/>
    <cellStyle name="Hyperlink" xfId="492" builtinId="8" hidden="1"/>
    <cellStyle name="Hyperlink" xfId="622" builtinId="8" hidden="1"/>
    <cellStyle name="Hyperlink" xfId="956" builtinId="8" hidden="1"/>
    <cellStyle name="Hyperlink" xfId="962" builtinId="8" hidden="1"/>
    <cellStyle name="Hyperlink" xfId="342" builtinId="8" hidden="1"/>
    <cellStyle name="Hyperlink" xfId="234" builtinId="8" hidden="1"/>
    <cellStyle name="Hyperlink" xfId="216" builtinId="8" hidden="1"/>
    <cellStyle name="Hyperlink" xfId="416" builtinId="8" hidden="1"/>
    <cellStyle name="Hyperlink" xfId="568" builtinId="8" hidden="1"/>
    <cellStyle name="Hyperlink" xfId="950" builtinId="8" hidden="1"/>
    <cellStyle name="Hyperlink" xfId="532" builtinId="8" hidden="1"/>
    <cellStyle name="Hyperlink" xfId="430" builtinId="8" hidden="1"/>
    <cellStyle name="Hyperlink" xfId="222" builtinId="8" hidden="1"/>
    <cellStyle name="Hyperlink" xfId="668" builtinId="8" hidden="1"/>
    <cellStyle name="Hyperlink" xfId="644" builtinId="8" hidden="1"/>
    <cellStyle name="Hyperlink" xfId="830" builtinId="8" hidden="1"/>
    <cellStyle name="Hyperlink" xfId="698" builtinId="8" hidden="1"/>
    <cellStyle name="Hyperlink" xfId="286" builtinId="8" hidden="1"/>
    <cellStyle name="Hyperlink" xfId="232" builtinId="8" hidden="1"/>
    <cellStyle name="Hyperlink" xfId="736" builtinId="8" hidden="1"/>
    <cellStyle name="Hyperlink" xfId="876" builtinId="8" hidden="1"/>
    <cellStyle name="Hyperlink" xfId="898" builtinId="8" hidden="1"/>
    <cellStyle name="Hyperlink" xfId="914" builtinId="8" hidden="1"/>
    <cellStyle name="Hyperlink" xfId="902" builtinId="8" hidden="1"/>
    <cellStyle name="Hyperlink" xfId="680" builtinId="8" hidden="1"/>
    <cellStyle name="Hyperlink" xfId="836" builtinId="8" hidden="1"/>
    <cellStyle name="Hyperlink" xfId="766" builtinId="8" hidden="1"/>
    <cellStyle name="Hyperlink" xfId="812" builtinId="8" hidden="1"/>
    <cellStyle name="Hyperlink" xfId="776" builtinId="8" hidden="1"/>
    <cellStyle name="Hyperlink" xfId="512" builtinId="8" hidden="1"/>
    <cellStyle name="Hyperlink" xfId="942" builtinId="8" hidden="1"/>
    <cellStyle name="Hyperlink" xfId="490" builtinId="8" hidden="1"/>
    <cellStyle name="Hyperlink" xfId="800" builtinId="8" hidden="1"/>
    <cellStyle name="Hyperlink" xfId="960" builtinId="8" hidden="1"/>
    <cellStyle name="Hyperlink" xfId="392" builtinId="8" hidden="1"/>
    <cellStyle name="Hyperlink" xfId="920" builtinId="8" hidden="1"/>
    <cellStyle name="Hyperlink" xfId="704" builtinId="8" hidden="1"/>
    <cellStyle name="Hyperlink" xfId="432" builtinId="8" hidden="1"/>
    <cellStyle name="Hyperlink" xfId="672" builtinId="8" hidden="1"/>
    <cellStyle name="Hyperlink" xfId="458" builtinId="8" hidden="1"/>
    <cellStyle name="Hyperlink" xfId="318" builtinId="8" hidden="1"/>
    <cellStyle name="Hyperlink" xfId="150" builtinId="8" hidden="1"/>
    <cellStyle name="Hyperlink" xfId="856" builtinId="8" hidden="1"/>
    <cellStyle name="Hyperlink" xfId="838" builtinId="8" hidden="1"/>
    <cellStyle name="Hyperlink" xfId="818" builtinId="8" hidden="1"/>
    <cellStyle name="Hyperlink" xfId="954" builtinId="8" hidden="1"/>
    <cellStyle name="Hyperlink" xfId="110" builtinId="8" hidden="1"/>
    <cellStyle name="Hyperlink" xfId="780" builtinId="8" hidden="1"/>
    <cellStyle name="Hyperlink" xfId="820" builtinId="8" hidden="1"/>
    <cellStyle name="Hyperlink" xfId="948" builtinId="8" hidden="1"/>
    <cellStyle name="Hyperlink" xfId="682" builtinId="8" hidden="1"/>
    <cellStyle name="Hyperlink" xfId="732" builtinId="8" hidden="1"/>
    <cellStyle name="Hyperlink" xfId="958" builtinId="8" hidden="1"/>
    <cellStyle name="Hyperlink" xfId="538" builtinId="8" hidden="1"/>
    <cellStyle name="Hyperlink" xfId="852" builtinId="8" hidden="1"/>
    <cellStyle name="Hyperlink" xfId="590" builtinId="8" hidden="1"/>
    <cellStyle name="Hyperlink" xfId="828" builtinId="8" hidden="1"/>
    <cellStyle name="Hyperlink" xfId="922" builtinId="8" hidden="1"/>
    <cellStyle name="Hyperlink" xfId="772" builtinId="8" hidden="1"/>
    <cellStyle name="Hyperlink" xfId="460" builtinId="8" hidden="1"/>
    <cellStyle name="Hyperlink" xfId="562" builtinId="8" hidden="1"/>
    <cellStyle name="Hyperlink" xfId="906" builtinId="8" hidden="1"/>
    <cellStyle name="Hyperlink" xfId="868" builtinId="8" hidden="1"/>
    <cellStyle name="Hyperlink" xfId="944" builtinId="8" hidden="1"/>
    <cellStyle name="Hyperlink" xfId="360" builtinId="8" hidden="1"/>
    <cellStyle name="Hyperlink" xfId="288" builtinId="8" hidden="1"/>
    <cellStyle name="Hyperlink" xfId="294" builtinId="8" hidden="1"/>
    <cellStyle name="Hyperlink" xfId="792" builtinId="8" hidden="1"/>
    <cellStyle name="Hyperlink" xfId="608" builtinId="8" hidden="1"/>
    <cellStyle name="Hyperlink" xfId="328" builtinId="8" hidden="1"/>
    <cellStyle name="Hyperlink" xfId="308" builtinId="8" hidden="1"/>
    <cellStyle name="Hyperlink" xfId="890" builtinId="8" hidden="1"/>
    <cellStyle name="Hyperlink" xfId="250" builtinId="8" hidden="1"/>
    <cellStyle name="Hyperlink" xfId="610" builtinId="8" hidden="1"/>
    <cellStyle name="Hyperlink" xfId="502" builtinId="8" hidden="1"/>
    <cellStyle name="Hyperlink" xfId="688" builtinId="8" hidden="1"/>
    <cellStyle name="Hyperlink" xfId="290" builtinId="8" hidden="1"/>
    <cellStyle name="Hyperlink" xfId="498" builtinId="8" hidden="1"/>
    <cellStyle name="Hyperlink" xfId="386" builtinId="8" hidden="1"/>
    <cellStyle name="Hyperlink" xfId="444" builtinId="8" hidden="1"/>
    <cellStyle name="Hyperlink" xfId="588" builtinId="8" hidden="1"/>
    <cellStyle name="Hyperlink" xfId="92" builtinId="8" hidden="1"/>
    <cellStyle name="Hyperlink" xfId="454" builtinId="8" hidden="1"/>
    <cellStyle name="Hyperlink" xfId="658" builtinId="8" hidden="1"/>
    <cellStyle name="Hyperlink" xfId="516" builtinId="8" hidden="1"/>
    <cellStyle name="Hyperlink" xfId="394" builtinId="8" hidden="1"/>
    <cellStyle name="Hyperlink" xfId="414" builtinId="8" hidden="1"/>
    <cellStyle name="Hyperlink" xfId="878" builtinId="8" hidden="1"/>
    <cellStyle name="Hyperlink" xfId="602" builtinId="8" hidden="1"/>
    <cellStyle name="Hyperlink" xfId="350" builtinId="8" hidden="1"/>
    <cellStyle name="Hyperlink" xfId="522" builtinId="8" hidden="1"/>
    <cellStyle name="Hyperlink" xfId="190" builtinId="8" hidden="1"/>
    <cellStyle name="Hyperlink" xfId="330" builtinId="8" hidden="1"/>
    <cellStyle name="Hyperlink" xfId="316" builtinId="8" hidden="1"/>
    <cellStyle name="Hyperlink" xfId="278" builtinId="8" hidden="1"/>
    <cellStyle name="Hyperlink" xfId="662" builtinId="8" hidden="1"/>
    <cellStyle name="Hyperlink" xfId="586" builtinId="8" hidden="1"/>
    <cellStyle name="Hyperlink" xfId="846" builtinId="8" hidden="1"/>
    <cellStyle name="Hyperlink" xfId="952" builtinId="8" hidden="1"/>
    <cellStyle name="Hyperlink" xfId="918" builtinId="8" hidden="1"/>
    <cellStyle name="Hyperlink" xfId="448" builtinId="8" hidden="1"/>
    <cellStyle name="Hyperlink" xfId="694" builtinId="8" hidden="1"/>
    <cellStyle name="Hyperlink" xfId="860" builtinId="8" hidden="1"/>
    <cellStyle name="Hyperlink" xfId="946" builtinId="8" hidden="1"/>
    <cellStyle name="Hyperlink" xfId="76" builtinId="8" hidden="1"/>
    <cellStyle name="Hyperlink" xfId="656" builtinId="8" hidden="1"/>
    <cellStyle name="Hyperlink" xfId="240" builtinId="8" hidden="1"/>
    <cellStyle name="Hyperlink" xfId="534" builtinId="8" hidden="1"/>
    <cellStyle name="Hyperlink" xfId="322" builtinId="8" hidden="1"/>
    <cellStyle name="Hyperlink" xfId="696" builtinId="8" hidden="1"/>
    <cellStyle name="Hyperlink" xfId="646" builtinId="8" hidden="1"/>
    <cellStyle name="Hyperlink" xfId="58" builtinId="8" hidden="1"/>
    <cellStyle name="Hyperlink" xfId="220" builtinId="8" hidden="1"/>
    <cellStyle name="Hyperlink" xfId="718" builtinId="8" hidden="1"/>
    <cellStyle name="Hyperlink" xfId="66" builtinId="8" hidden="1"/>
    <cellStyle name="Hyperlink" xfId="436" builtinId="8" hidden="1"/>
    <cellStyle name="Hyperlink" xfId="584" builtinId="8" hidden="1"/>
    <cellStyle name="Hyperlink" xfId="872" builtinId="8" hidden="1"/>
    <cellStyle name="Hyperlink" xfId="174" builtinId="8" hidden="1"/>
    <cellStyle name="Hyperlink" xfId="686" builtinId="8" hidden="1"/>
    <cellStyle name="Hyperlink" xfId="462" builtinId="8" hidden="1"/>
    <cellStyle name="Hyperlink" xfId="734" builtinId="8" hidden="1"/>
    <cellStyle name="Hyperlink" xfId="912" builtinId="8" hidden="1"/>
    <cellStyle name="Hyperlink" xfId="194" builtinId="8" hidden="1"/>
    <cellStyle name="Hyperlink" xfId="424" builtinId="8" hidden="1"/>
    <cellStyle name="Hyperlink" xfId="712" builtinId="8" hidden="1"/>
    <cellStyle name="Hyperlink" xfId="822" builtinId="8" hidden="1"/>
    <cellStyle name="Hyperlink" xfId="564" builtinId="8" hidden="1"/>
    <cellStyle name="Hyperlink" xfId="224" builtinId="8" hidden="1"/>
    <cellStyle name="Hyperlink" xfId="170" builtinId="8" hidden="1"/>
    <cellStyle name="Hyperlink" xfId="632" builtinId="8" hidden="1"/>
    <cellStyle name="Hyperlink" xfId="520" builtinId="8" hidden="1"/>
    <cellStyle name="Hyperlink" xfId="504" builtinId="8" hidden="1"/>
    <cellStyle name="Hyperlink" xfId="210" builtinId="8" hidden="1"/>
    <cellStyle name="Hyperlink" xfId="252" builtinId="8" hidden="1"/>
    <cellStyle name="Hyperlink" xfId="280" builtinId="8" hidden="1"/>
    <cellStyle name="Hyperlink" xfId="332" builtinId="8" hidden="1"/>
    <cellStyle name="Hyperlink" xfId="334" builtinId="8" hidden="1"/>
    <cellStyle name="Hyperlink" xfId="314" builtinId="8" hidden="1"/>
    <cellStyle name="Hyperlink" xfId="306" builtinId="8" hidden="1"/>
    <cellStyle name="Hyperlink" xfId="196" builtinId="8" hidden="1"/>
    <cellStyle name="Hyperlink" xfId="292" builtinId="8" hidden="1"/>
    <cellStyle name="Hyperlink" xfId="576" builtinId="8" hidden="1"/>
    <cellStyle name="Hyperlink" xfId="270" builtinId="8" hidden="1"/>
    <cellStyle name="Hyperlink" xfId="858" builtinId="8" hidden="1"/>
    <cellStyle name="Hyperlink" xfId="528" builtinId="8" hidden="1"/>
    <cellStyle name="Hyperlink" xfId="364" builtinId="8" hidden="1"/>
    <cellStyle name="Hyperlink" xfId="236" builtinId="8" hidden="1"/>
    <cellStyle name="Hyperlink" xfId="514" builtinId="8" hidden="1"/>
    <cellStyle name="Hyperlink" xfId="142" builtinId="8" hidden="1"/>
    <cellStyle name="Hyperlink" xfId="358" builtinId="8" hidden="1"/>
    <cellStyle name="Hyperlink" xfId="320" builtinId="8" hidden="1"/>
    <cellStyle name="Hyperlink" xfId="186" builtinId="8" hidden="1"/>
    <cellStyle name="Hyperlink" xfId="600" builtinId="8" hidden="1"/>
    <cellStyle name="Hyperlink" xfId="372" builtinId="8" hidden="1"/>
    <cellStyle name="Hyperlink" xfId="126" builtinId="8" hidden="1"/>
    <cellStyle name="Hyperlink" xfId="864" builtinId="8" hidden="1"/>
    <cellStyle name="Hyperlink" xfId="850" builtinId="8" hidden="1"/>
    <cellStyle name="Hyperlink" xfId="542" builtinId="8" hidden="1"/>
    <cellStyle name="Hyperlink" xfId="176" builtinId="8" hidden="1"/>
    <cellStyle name="Hyperlink" xfId="802" builtinId="8" hidden="1"/>
    <cellStyle name="Hyperlink" xfId="794" builtinId="8" hidden="1"/>
    <cellStyle name="Hyperlink" xfId="158" builtinId="8" hidden="1"/>
    <cellStyle name="Hyperlink" xfId="112" builtinId="8" hidden="1"/>
    <cellStyle name="Hyperlink" xfId="896" builtinId="8" hidden="1"/>
    <cellStyle name="Hyperlink" xfId="154" builtinId="8" hidden="1"/>
    <cellStyle name="Hyperlink" xfId="132" builtinId="8" hidden="1"/>
    <cellStyle name="Hyperlink" xfId="172" builtinId="8" hidden="1"/>
    <cellStyle name="Hyperlink" xfId="570" builtinId="8" hidden="1"/>
    <cellStyle name="Hyperlink" xfId="928" builtinId="8" hidden="1"/>
    <cellStyle name="Hyperlink" xfId="324" builtinId="8" hidden="1"/>
    <cellStyle name="Hyperlink" xfId="408" builtinId="8" hidden="1"/>
    <cellStyle name="Hyperlink" xfId="54" builtinId="8" hidden="1"/>
    <cellStyle name="Hyperlink" xfId="42" builtinId="8" hidden="1"/>
    <cellStyle name="Hyperlink" xfId="118" builtinId="8" hidden="1"/>
    <cellStyle name="Hyperlink" xfId="774" builtinId="8" hidden="1"/>
    <cellStyle name="Hyperlink" xfId="630" builtinId="8" hidden="1"/>
    <cellStyle name="Hyperlink" xfId="606" builtinId="8" hidden="1"/>
    <cellStyle name="Hyperlink" xfId="604" builtinId="8" hidden="1"/>
    <cellStyle name="Hyperlink" xfId="874" builtinId="8" hidden="1"/>
    <cellStyle name="Hyperlink" xfId="624" builtinId="8" hidden="1"/>
    <cellStyle name="Hyperlink" xfId="48" builtinId="8" hidden="1"/>
    <cellStyle name="Hyperlink" xfId="100" builtinId="8" hidden="1"/>
    <cellStyle name="Hyperlink" xfId="768" builtinId="8" hidden="1"/>
    <cellStyle name="Hyperlink" xfId="892" builtinId="8" hidden="1"/>
    <cellStyle name="Hyperlink" xfId="614" builtinId="8" hidden="1"/>
    <cellStyle name="Hyperlink" xfId="810" builtinId="8" hidden="1"/>
    <cellStyle name="Hyperlink" xfId="226" builtinId="8" hidden="1"/>
    <cellStyle name="Hyperlink" xfId="198" builtinId="8" hidden="1"/>
    <cellStyle name="Hyperlink" xfId="116" builtinId="8" hidden="1"/>
    <cellStyle name="Hyperlink" xfId="908" builtinId="8" hidden="1"/>
    <cellStyle name="Hyperlink" xfId="260" builtinId="8" hidden="1"/>
    <cellStyle name="Hyperlink" xfId="700" builtinId="8" hidden="1"/>
    <cellStyle name="Hyperlink" xfId="628" builtinId="8" hidden="1"/>
    <cellStyle name="Hyperlink" xfId="720" builtinId="8" hidden="1"/>
    <cellStyle name="Hyperlink" xfId="302" builtinId="8" hidden="1"/>
    <cellStyle name="Hyperlink" xfId="166" builtinId="8" hidden="1"/>
    <cellStyle name="Hyperlink" xfId="74" builtinId="8" hidden="1"/>
    <cellStyle name="Hyperlink" xfId="86" builtinId="8" hidden="1"/>
    <cellStyle name="Hyperlink" xfId="90" builtinId="8" hidden="1"/>
    <cellStyle name="Hyperlink" xfId="78" builtinId="8" hidden="1"/>
    <cellStyle name="Hyperlink" xfId="238" builtinId="8" hidden="1"/>
    <cellStyle name="Hyperlink" xfId="670" builtinId="8" hidden="1"/>
    <cellStyle name="Hyperlink" xfId="122" builtinId="8" hidden="1"/>
    <cellStyle name="Hyperlink" xfId="338" builtinId="8" hidden="1"/>
    <cellStyle name="Hyperlink" xfId="256" builtinId="8" hidden="1"/>
    <cellStyle name="Hyperlink" xfId="120" builtinId="8" hidden="1"/>
    <cellStyle name="Hyperlink" xfId="348" builtinId="8" hidden="1"/>
    <cellStyle name="Hyperlink" xfId="848" builtinId="8" hidden="1"/>
    <cellStyle name="Hyperlink" xfId="68" builtinId="8" hidden="1"/>
    <cellStyle name="Hyperlink" xfId="80" builtinId="8" hidden="1"/>
    <cellStyle name="Hyperlink" xfId="936" builtinId="8" hidden="1"/>
    <cellStyle name="Hyperlink" xfId="352" builtinId="8" hidden="1"/>
    <cellStyle name="Hyperlink" xfId="46" builtinId="8" hidden="1"/>
    <cellStyle name="Hyperlink" xfId="268" builtinId="8" hidden="1"/>
    <cellStyle name="Hyperlink" xfId="842" builtinId="8" hidden="1"/>
    <cellStyle name="Hyperlink" xfId="96" builtinId="8" hidden="1"/>
    <cellStyle name="Hyperlink" xfId="266" builtinId="8" hidden="1"/>
    <cellStyle name="Hyperlink" xfId="684" builtinId="8" hidden="1"/>
    <cellStyle name="Hyperlink" xfId="894" builtinId="8" hidden="1"/>
    <cellStyle name="Hyperlink" xfId="230" builtinId="8" hidden="1"/>
    <cellStyle name="Hyperlink" xfId="930" builtinId="8" hidden="1"/>
    <cellStyle name="Hyperlink" xfId="650" builtinId="8" hidden="1"/>
    <cellStyle name="Hyperlink" xfId="742" builtinId="8" hidden="1"/>
    <cellStyle name="Hyperlink" xfId="518" builtinId="8" hidden="1"/>
    <cellStyle name="Hyperlink" xfId="144" builtinId="8" hidden="1"/>
    <cellStyle name="Hyperlink" xfId="178" builtinId="8" hidden="1"/>
    <cellStyle name="Hyperlink" xfId="124" builtinId="8" hidden="1"/>
    <cellStyle name="Hyperlink" xfId="208" builtinId="8" hidden="1"/>
    <cellStyle name="Hyperlink" xfId="52" builtinId="8" hidden="1"/>
    <cellStyle name="Hyperlink" xfId="926" builtinId="8" hidden="1"/>
    <cellStyle name="Hyperlink" xfId="466" builtinId="8" hidden="1"/>
    <cellStyle name="Hyperlink" xfId="354" builtinId="8" hidden="1"/>
    <cellStyle name="Hyperlink" xfId="192" builtinId="8" hidden="1"/>
    <cellStyle name="Hyperlink" xfId="402" builtinId="8" hidden="1"/>
    <cellStyle name="Hyperlink" xfId="64" builtinId="8" hidden="1"/>
    <cellStyle name="Hyperlink" xfId="242" builtinId="8" hidden="1"/>
    <cellStyle name="Hyperlink" xfId="298" builtinId="8" hidden="1"/>
    <cellStyle name="Hyperlink" xfId="206" builtinId="8" hidden="1"/>
    <cellStyle name="Hyperlink" xfId="44" builtinId="8" hidden="1"/>
    <cellStyle name="Hyperlink" xfId="744" builtinId="8" hidden="1"/>
    <cellStyle name="Hyperlink" xfId="140" builtinId="8" hidden="1"/>
    <cellStyle name="Hyperlink" xfId="558" builtinId="8" hidden="1"/>
    <cellStyle name="Hyperlink" xfId="536" builtinId="8" hidden="1"/>
    <cellStyle name="Hyperlink" xfId="114" builtinId="8" hidden="1"/>
    <cellStyle name="Hyperlink" xfId="98" builtinId="8" hidden="1"/>
    <cellStyle name="Hyperlink" xfId="296" builtinId="8" hidden="1"/>
    <cellStyle name="Hyperlink" xfId="344" builtinId="8" hidden="1"/>
    <cellStyle name="Hyperlink" xfId="932" builtinId="8" hidden="1"/>
    <cellStyle name="Hyperlink" xfId="648" builtinId="8" hidden="1"/>
    <cellStyle name="Hyperlink" xfId="304" builtinId="8" hidden="1"/>
    <cellStyle name="Hyperlink" xfId="82" builtinId="8" hidden="1"/>
    <cellStyle name="Hyperlink" xfId="156" builtinId="8" hidden="1"/>
    <cellStyle name="Hyperlink" xfId="70" builtinId="8" hidden="1"/>
    <cellStyle name="Hyperlink" xfId="326" builtinId="8" hidden="1"/>
    <cellStyle name="Hyperlink" xfId="798" builtinId="8" hidden="1"/>
    <cellStyle name="Hyperlink" xfId="702" builtinId="8" hidden="1"/>
    <cellStyle name="Hyperlink" xfId="710" builtinId="8" hidden="1"/>
    <cellStyle name="Hyperlink" xfId="938" builtinId="8" hidden="1"/>
    <cellStyle name="Hyperlink" xfId="366" builtinId="8" hidden="1"/>
    <cellStyle name="Hyperlink" xfId="464" builtinId="8" hidden="1"/>
    <cellStyle name="Hyperlink" xfId="756" builtinId="8" hidden="1"/>
    <cellStyle name="Hyperlink" xfId="806" builtinId="8" hidden="1"/>
    <cellStyle name="Hyperlink" xfId="730" builtinId="8" hidden="1"/>
    <cellStyle name="Hyperlink" xfId="180" builtinId="8" hidden="1"/>
    <cellStyle name="Hyperlink" xfId="652" builtinId="8" hidden="1"/>
    <cellStyle name="Hyperlink" xfId="62" builtinId="8" hidden="1"/>
    <cellStyle name="Hyperlink" xfId="456" builtinId="8" hidden="1"/>
    <cellStyle name="Hyperlink" xfId="888" builtinId="8" hidden="1"/>
    <cellStyle name="Hyperlink" xfId="248" builtinId="8" hidden="1"/>
    <cellStyle name="Hyperlink" xfId="274" builtinId="8" hidden="1"/>
    <cellStyle name="Hyperlink" xfId="706" builtinId="8" hidden="1"/>
    <cellStyle name="Hyperlink" xfId="904" builtinId="8" hidden="1"/>
    <cellStyle name="Hyperlink" xfId="834" builtinId="8" hidden="1"/>
    <cellStyle name="Hyperlink" xfId="264" builtinId="8" hidden="1"/>
    <cellStyle name="Hyperlink" xfId="910" builtinId="8" hidden="1"/>
    <cellStyle name="Hyperlink" xfId="544" builtinId="8" hidden="1"/>
    <cellStyle name="Hyperlink" xfId="442" builtinId="8" hidden="1"/>
    <cellStyle name="Hyperlink" xfId="368" builtinId="8" hidden="1"/>
    <cellStyle name="Hyperlink" xfId="924" builtinId="8" hidden="1"/>
    <cellStyle name="Hyperlink" xfId="214" builtinId="8" hidden="1"/>
    <cellStyle name="Hyperlink" xfId="832" builtinId="8" hidden="1"/>
    <cellStyle name="Hyperlink" xfId="754" builtinId="8" hidden="1"/>
    <cellStyle name="Hyperlink" xfId="844" builtinId="8" hidden="1"/>
    <cellStyle name="Hyperlink" xfId="870" builtinId="8" hidden="1"/>
    <cellStyle name="Hyperlink" xfId="168" builtinId="8" hidden="1"/>
    <cellStyle name="Hyperlink" xfId="412" builtinId="8" hidden="1"/>
    <cellStyle name="Hyperlink" xfId="488" builtinId="8" hidden="1"/>
    <cellStyle name="Hyperlink" xfId="786" builtinId="8" hidden="1"/>
    <cellStyle name="Hyperlink" xfId="808" builtinId="8" hidden="1"/>
    <cellStyle name="Hyperlink" xfId="526" builtinId="8" hidden="1"/>
    <cellStyle name="Hyperlink" xfId="572" builtinId="8" hidden="1"/>
    <cellStyle name="Hyperlink" xfId="758" builtinId="8" hidden="1"/>
    <cellStyle name="Hyperlink" xfId="740" builtinId="8" hidden="1"/>
    <cellStyle name="Hyperlink" xfId="428" builtinId="8" hidden="1"/>
    <cellStyle name="Hyperlink" xfId="690" builtinId="8" hidden="1"/>
    <cellStyle name="Hyperlink" xfId="218" builtinId="8" hidden="1"/>
    <cellStyle name="Hyperlink" xfId="552" builtinId="8" hidden="1"/>
    <cellStyle name="Hyperlink" xfId="724" builtinId="8" hidden="1"/>
    <cellStyle name="Hyperlink" xfId="134" builtinId="8" hidden="1"/>
    <cellStyle name="Hyperlink" xfId="50" builtinId="8" hidden="1"/>
    <cellStyle name="Hyperlink" xfId="94" builtinId="8" hidden="1"/>
    <cellStyle name="Hyperlink" xfId="202" builtinId="8" hidden="1"/>
    <cellStyle name="Hyperlink" xfId="916" builtinId="8" hidden="1"/>
    <cellStyle name="Hyperlink" xfId="254" builtinId="8" hidden="1"/>
    <cellStyle name="Hyperlink" xfId="148" builtinId="8" hidden="1"/>
    <cellStyle name="Hyperlink" xfId="56" builtinId="8" hidden="1"/>
    <cellStyle name="Hyperlink" xfId="72" builtinId="8" hidden="1"/>
    <cellStyle name="Hyperlink" xfId="420" builtinId="8" hidden="1"/>
    <cellStyle name="Hyperlink" xfId="212" builtinId="8" hidden="1"/>
    <cellStyle name="Hyperlink" xfId="778" builtinId="8" hidden="1"/>
    <cellStyle name="Hyperlink" xfId="638" builtinId="8" hidden="1"/>
    <cellStyle name="Hyperlink" xfId="760" builtinId="8" hidden="1"/>
    <cellStyle name="Hyperlink" xfId="748" builtinId="8" hidden="1"/>
    <cellStyle name="Hyperlink" xfId="714" builtinId="8" hidden="1"/>
    <cellStyle name="Hyperlink" xfId="258" builtinId="8" hidden="1"/>
    <cellStyle name="Hyperlink" xfId="200" builtinId="8" hidden="1"/>
    <cellStyle name="Hyperlink" xfId="396" builtinId="8" hidden="1"/>
    <cellStyle name="Hyperlink" xfId="450" builtinId="8" hidden="1"/>
    <cellStyle name="Hyperlink" xfId="612" builtinId="8" hidden="1"/>
    <cellStyle name="Hyperlink" xfId="282" builtinId="8" hidden="1"/>
    <cellStyle name="Hyperlink" xfId="406" builtinId="8" hidden="1"/>
    <cellStyle name="Hyperlink" xfId="470" builtinId="8" hidden="1"/>
    <cellStyle name="Hyperlink" xfId="900" builtinId="8" hidden="1"/>
    <cellStyle name="Hyperlink" xfId="560" builtinId="8" hidden="1"/>
    <cellStyle name="Hyperlink" xfId="162" builtinId="8" hidden="1"/>
    <cellStyle name="Hyperlink" xfId="752" builtinId="8" hidden="1"/>
    <cellStyle name="Hyperlink" xfId="550" builtinId="8" hidden="1"/>
    <cellStyle name="Hyperlink" xfId="246" builtinId="8" hidden="1"/>
    <cellStyle name="Hyperlink" xfId="934" builtinId="8" hidden="1"/>
    <cellStyle name="Hyperlink" xfId="664" builtinId="8" hidden="1"/>
    <cellStyle name="Hyperlink" xfId="300" builtinId="8" hidden="1"/>
    <cellStyle name="Hyperlink" xfId="88" builtinId="8" hidden="1"/>
    <cellStyle name="Hyperlink" xfId="578" builtinId="8" hidden="1"/>
    <cellStyle name="Hyperlink" xfId="506" builtinId="8" hidden="1"/>
    <cellStyle name="Hyperlink" xfId="884" builtinId="8" hidden="1"/>
    <cellStyle name="Hyperlink" xfId="276" builtinId="8" hidden="1"/>
    <cellStyle name="Hyperlink" xfId="108" builtinId="8" hidden="1"/>
    <cellStyle name="Hyperlink" xfId="312" builtinId="8" hidden="1"/>
    <cellStyle name="Hyperlink" xfId="640" builtinId="8" hidden="1"/>
    <cellStyle name="Hyperlink" xfId="618" builtinId="8" hidden="1"/>
    <cellStyle name="Hyperlink" xfId="546" builtinId="8" hidden="1"/>
    <cellStyle name="Hyperlink" xfId="378" builtinId="8" hidden="1"/>
    <cellStyle name="Hyperlink" xfId="184" builtinId="8" hidden="1"/>
    <cellStyle name="Hyperlink" xfId="816" builtinId="8" hidden="1"/>
    <cellStyle name="Hyperlink" xfId="880" builtinId="8" hidden="1"/>
    <cellStyle name="Hyperlink" xfId="594" builtinId="8" hidden="1"/>
    <cellStyle name="Hyperlink" xfId="598" builtinId="8" hidden="1"/>
    <cellStyle name="Hyperlink" xfId="654" builtinId="8" hidden="1"/>
    <cellStyle name="Hyperlink" xfId="692" builtinId="8" hidden="1"/>
    <cellStyle name="Hyperlink" xfId="716" builtinId="8" hidden="1"/>
    <cellStyle name="Hyperlink" xfId="762" builtinId="8" hidden="1"/>
    <cellStyle name="Hyperlink" xfId="764" builtinId="8" hidden="1"/>
    <cellStyle name="Hyperlink" xfId="738" builtinId="8" hidden="1"/>
    <cellStyle name="Hyperlink" xfId="642" builtinId="8" hidden="1"/>
    <cellStyle name="Hyperlink" xfId="726" builtinId="8" hidden="1"/>
    <cellStyle name="Hyperlink" xfId="580" builtinId="8" hidden="1"/>
    <cellStyle name="Hyperlink" xfId="708" builtinId="8" hidden="1"/>
    <cellStyle name="Hyperlink" xfId="404" builtinId="8" hidden="1"/>
    <cellStyle name="Hyperlink" xfId="592" builtinId="8" hidden="1"/>
    <cellStyle name="Hyperlink" xfId="678" builtinId="8" hidden="1"/>
    <cellStyle name="Hyperlink" xfId="146" builtinId="8" hidden="1"/>
    <cellStyle name="Hyperlink" xfId="854" builtinId="8" hidden="1"/>
    <cellStyle name="Hyperlink" xfId="784" builtinId="8" hidden="1"/>
    <cellStyle name="Hyperlink" xfId="804" builtinId="8" hidden="1"/>
    <cellStyle name="Hyperlink" xfId="634" builtinId="8" hidden="1"/>
    <cellStyle name="Hyperlink" xfId="574" builtinId="8" hidden="1"/>
    <cellStyle name="Hyperlink" xfId="840" builtinId="8" hidden="1"/>
    <cellStyle name="Hyperlink" xfId="508" builtinId="8" hidden="1"/>
    <cellStyle name="Hyperlink" xfId="796" builtinId="8" hidden="1"/>
    <cellStyle name="Hyperlink" xfId="790" builtinId="8" hidden="1"/>
    <cellStyle name="Hyperlink" xfId="746" builtinId="8" hidden="1"/>
    <cellStyle name="Hyperlink" xfId="566" builtinId="8" hidden="1"/>
    <cellStyle name="Hyperlink" xfId="496" builtinId="8" hidden="1"/>
    <cellStyle name="Hyperlink" xfId="940" builtinId="8" hidden="1"/>
    <cellStyle name="Hyperlink" xfId="814" builtinId="8" hidden="1"/>
    <cellStyle name="Hyperlink" xfId="486" builtinId="8" hidden="1"/>
    <cellStyle name="Hyperlink" xfId="152" builtinId="8" hidden="1"/>
    <cellStyle name="Hyperlink" xfId="102" builtinId="8" hidden="1"/>
    <cellStyle name="Hyperlink" xfId="138" builtinId="8" hidden="1"/>
    <cellStyle name="Hyperlink" xfId="728" builtinId="8" hidden="1"/>
    <cellStyle name="Hyperlink" xfId="554" builtinId="8" hidden="1"/>
    <cellStyle name="Hyperlink" xfId="388" builtinId="8" hidden="1"/>
    <cellStyle name="Hyperlink" xfId="336" builtinId="8" hidden="1"/>
    <cellStyle name="Hyperlink" xfId="370" builtinId="8" hidden="1"/>
    <cellStyle name="Hyperlink" xfId="530" builtinId="8" hidden="1"/>
    <cellStyle name="Hyperlink" xfId="596" builtinId="8" hidden="1"/>
    <cellStyle name="Hyperlink" xfId="468" builtinId="8" hidden="1"/>
    <cellStyle name="Hyperlink" xfId="128" builtinId="8" hidden="1"/>
    <cellStyle name="Hyperlink" xfId="524" builtinId="8" hidden="1"/>
    <cellStyle name="Hyperlink" xfId="484" builtinId="8" hidden="1"/>
    <cellStyle name="Hyperlink" xfId="494" builtinId="8" hidden="1"/>
    <cellStyle name="Hyperlink" xfId="548" builtinId="8" hidden="1"/>
    <cellStyle name="Hyperlink" xfId="616" builtinId="8" hidden="1"/>
    <cellStyle name="Hyperlink" xfId="556" builtinId="8" hidden="1"/>
    <cellStyle name="Hyperlink" xfId="104" builtinId="8" hidden="1"/>
    <cellStyle name="Hyperlink" xfId="750" builtinId="8" hidden="1"/>
    <cellStyle name="Hyperlink" xfId="862" builtinId="8" hidden="1"/>
    <cellStyle name="Hyperlink" xfId="510" builtinId="8" hidden="1"/>
    <cellStyle name="Hyperlink" xfId="390" builtinId="8" hidden="1"/>
    <cellStyle name="Hyperlink" xfId="374" builtinId="8" hidden="1"/>
    <cellStyle name="Hyperlink" xfId="476" builtinId="8" hidden="1"/>
    <cellStyle name="Hyperlink" xfId="824" builtinId="8" hidden="1"/>
    <cellStyle name="Hyperlink" xfId="346" builtinId="8" hidden="1"/>
    <cellStyle name="Hyperlink" xfId="376" builtinId="8" hidden="1"/>
    <cellStyle name="Hyperlink" xfId="472" builtinId="8" hidden="1"/>
    <cellStyle name="Hyperlink" xfId="310" builtinId="8" hidden="1"/>
    <cellStyle name="Hyperlink" xfId="480" builtinId="8" hidden="1"/>
    <cellStyle name="Hyperlink" xfId="164" builtinId="8" hidden="1"/>
    <cellStyle name="Hyperlink" xfId="400" builtinId="8" hidden="1"/>
    <cellStyle name="Hyperlink" xfId="204" builtinId="8" hidden="1"/>
    <cellStyle name="Hyperlink" xfId="382" builtinId="8" hidden="1"/>
    <cellStyle name="Hyperlink" xfId="452" builtinId="8" hidden="1"/>
    <cellStyle name="Hyperlink" xfId="340" builtinId="8" hidden="1"/>
    <cellStyle name="Hyperlink" xfId="106" builtinId="8" hidden="1"/>
    <cellStyle name="Hyperlink" xfId="182" builtinId="8" hidden="1"/>
    <cellStyle name="Hyperlink" xfId="440" builtinId="8" hidden="1"/>
    <cellStyle name="Hyperlink" xfId="272" builtinId="8" hidden="1"/>
    <cellStyle name="Hyperlink" xfId="626" builtinId="8" hidden="1"/>
    <cellStyle name="Hyperlink" xfId="620" builtinId="8" hidden="1"/>
    <cellStyle name="Hyperlink" xfId="582" builtinId="8" hidden="1"/>
    <cellStyle name="Hyperlink" xfId="474" builtinId="8" hidden="1"/>
    <cellStyle name="Hyperlink" xfId="160" builtinId="8" hidden="1"/>
    <cellStyle name="Hyperlink" xfId="84" builtinId="8" hidden="1"/>
    <cellStyle name="Hyperlink" xfId="666" builtinId="8" hidden="1"/>
    <cellStyle name="Hyperlink" xfId="262" builtinId="8" hidden="1"/>
    <cellStyle name="Hyperlink" xfId="244" builtinId="8" hidden="1"/>
    <cellStyle name="Hyperlink" xfId="384" builtinId="8" hidden="1"/>
    <cellStyle name="Hyperlink" xfId="284" builtinId="8" hidden="1"/>
    <cellStyle name="Hyperlink" xfId="722" builtinId="8" hidden="1"/>
    <cellStyle name="Hyperlink" xfId="674" builtinId="8" hidden="1"/>
    <cellStyle name="Hyperlink" xfId="540" builtinId="8" hidden="1"/>
    <cellStyle name="Hyperlink" xfId="418" builtinId="8" hidden="1"/>
    <cellStyle name="Hyperlink" xfId="434" builtinId="8" hidden="1"/>
    <cellStyle name="Hyperlink" xfId="446" builtinId="8" hidden="1"/>
    <cellStyle name="Hyperlink" xfId="438" builtinId="8" hidden="1"/>
    <cellStyle name="Hyperlink" xfId="422" builtinId="8" hidden="1"/>
    <cellStyle name="Hyperlink" xfId="636" builtinId="8" hidden="1"/>
    <cellStyle name="Hyperlink" xfId="130" builtinId="8" hidden="1"/>
    <cellStyle name="Hyperlink" xfId="228" builtinId="8" hidden="1"/>
    <cellStyle name="Hyperlink" xfId="482" builtinId="8" hidden="1"/>
    <cellStyle name="Hyperlink" xfId="770" builtinId="8" hidden="1"/>
    <cellStyle name="Hyperlink" xfId="676" builtinId="8" hidden="1"/>
    <cellStyle name="Hyperlink" xfId="660" builtinId="8" hidden="1"/>
    <cellStyle name="Hyperlink" xfId="478" builtinId="8" hidden="1"/>
    <cellStyle name="Hyperlink" xfId="782" builtinId="8" hidden="1"/>
    <cellStyle name="Hyperlink" xfId="380" builtinId="8" hidden="1"/>
    <cellStyle name="Hyperlink" xfId="136" builtinId="8" hidden="1"/>
    <cellStyle name="Hyperlink" xfId="410" builtinId="8" hidden="1"/>
    <cellStyle name="Hyperlink" xfId="426" builtinId="8" hidden="1"/>
    <cellStyle name="Hyperlink" xfId="788" builtinId="8" hidden="1"/>
    <cellStyle name="Hyperlink" xfId="60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3463-B8D3-874B-8AB3-A18BC1717FA5}">
  <dimension ref="A1:R43"/>
  <sheetViews>
    <sheetView tabSelected="1" topLeftCell="D1" workbookViewId="0">
      <selection activeCell="O3" sqref="O3"/>
    </sheetView>
  </sheetViews>
  <sheetFormatPr defaultColWidth="11.42578125" defaultRowHeight="12.95"/>
  <cols>
    <col min="1" max="1" width="16.7109375" customWidth="1"/>
    <col min="2" max="2" width="15.85546875" customWidth="1"/>
    <col min="4" max="4" width="13.28515625" customWidth="1"/>
    <col min="5" max="5" width="12" customWidth="1"/>
    <col min="6" max="6" width="12.28515625" customWidth="1"/>
    <col min="9" max="9" width="13" customWidth="1"/>
    <col min="10" max="10" width="13.42578125" customWidth="1"/>
    <col min="11" max="11" width="12" customWidth="1"/>
    <col min="16" max="16" width="13" customWidth="1"/>
    <col min="17" max="17" width="12.28515625" customWidth="1"/>
    <col min="18" max="18" width="15.85546875" customWidth="1"/>
  </cols>
  <sheetData>
    <row r="1" spans="1:18" ht="18">
      <c r="A1" s="544" t="s">
        <v>0</v>
      </c>
      <c r="B1" s="544" t="s">
        <v>1</v>
      </c>
      <c r="C1" s="544" t="s">
        <v>2</v>
      </c>
      <c r="D1" s="544" t="s">
        <v>3</v>
      </c>
      <c r="E1" s="544" t="s">
        <v>4</v>
      </c>
      <c r="F1" s="544" t="s">
        <v>5</v>
      </c>
      <c r="G1" s="544" t="s">
        <v>6</v>
      </c>
      <c r="H1" s="544" t="s">
        <v>7</v>
      </c>
      <c r="I1" s="544" t="s">
        <v>8</v>
      </c>
      <c r="J1" s="544" t="s">
        <v>9</v>
      </c>
      <c r="K1" s="544" t="s">
        <v>10</v>
      </c>
      <c r="L1" s="544" t="s">
        <v>11</v>
      </c>
      <c r="M1" s="544" t="s">
        <v>12</v>
      </c>
      <c r="N1" s="544" t="s">
        <v>13</v>
      </c>
      <c r="O1" s="544" t="s">
        <v>14</v>
      </c>
      <c r="P1" s="595" t="s">
        <v>15</v>
      </c>
      <c r="Q1" s="546" t="s">
        <v>16</v>
      </c>
      <c r="R1" s="597" t="s">
        <v>17</v>
      </c>
    </row>
    <row r="2" spans="1:18" ht="18">
      <c r="A2" s="646" t="s">
        <v>18</v>
      </c>
      <c r="B2" s="646" t="s">
        <v>19</v>
      </c>
      <c r="C2" s="82">
        <v>10</v>
      </c>
      <c r="D2" s="661">
        <v>1.258912037037037E-2</v>
      </c>
      <c r="E2" s="563">
        <v>1.4881944444444446E-2</v>
      </c>
      <c r="F2" s="563">
        <v>1.4416666666666668E-2</v>
      </c>
      <c r="G2" s="550">
        <v>1.5107638888888887E-2</v>
      </c>
      <c r="H2" s="550">
        <v>1.4546296296296295E-2</v>
      </c>
      <c r="I2" s="550">
        <v>1.4989583333333334E-2</v>
      </c>
      <c r="J2" s="563">
        <v>1.420949074074074E-2</v>
      </c>
      <c r="K2" s="563">
        <v>1.4186342592592592E-2</v>
      </c>
      <c r="L2" s="563">
        <v>1.4150462962962962E-2</v>
      </c>
      <c r="M2" s="591">
        <v>1.3645833333333331E-2</v>
      </c>
      <c r="N2" s="616">
        <v>1.3666666666666666E-2</v>
      </c>
      <c r="O2" s="695">
        <v>1.4283564814814813E-2</v>
      </c>
      <c r="P2" s="550">
        <v>1.3645833333333331E-2</v>
      </c>
      <c r="Q2" s="550">
        <f t="shared" ref="Q2:Q34" si="0">N2/3.1</f>
        <v>4.4086021505376338E-3</v>
      </c>
      <c r="R2" s="550">
        <v>1.3645833333333331E-2</v>
      </c>
    </row>
    <row r="3" spans="1:18" ht="18">
      <c r="A3" s="646" t="s">
        <v>20</v>
      </c>
      <c r="B3" s="646" t="s">
        <v>21</v>
      </c>
      <c r="C3" s="82">
        <v>11</v>
      </c>
      <c r="D3" s="537">
        <v>1.2642361111111109E-2</v>
      </c>
      <c r="E3" s="563">
        <v>1.4920138888888887E-2</v>
      </c>
      <c r="F3" s="591">
        <v>1.4523148148148148E-2</v>
      </c>
      <c r="G3" s="593"/>
      <c r="H3" s="537">
        <v>1.4858796296296299E-2</v>
      </c>
      <c r="I3" s="550">
        <v>1.5355324074074075E-2</v>
      </c>
      <c r="J3" s="550">
        <v>1.4946759259259259E-2</v>
      </c>
      <c r="K3" s="550">
        <v>1.5258101851851851E-2</v>
      </c>
      <c r="L3" s="537">
        <v>1.4623842592592593E-2</v>
      </c>
      <c r="M3" s="591">
        <v>1.4368055555555558E-2</v>
      </c>
      <c r="N3" s="616">
        <v>1.4501157407407409E-2</v>
      </c>
      <c r="O3" s="615"/>
      <c r="P3" s="550">
        <v>1.4368055555555558E-2</v>
      </c>
      <c r="Q3" s="550">
        <f t="shared" si="0"/>
        <v>4.6777927120669055E-3</v>
      </c>
      <c r="R3" s="550">
        <v>1.4368055555555558E-2</v>
      </c>
    </row>
    <row r="4" spans="1:18" ht="18">
      <c r="A4" s="665" t="s">
        <v>22</v>
      </c>
      <c r="B4" s="665" t="s">
        <v>23</v>
      </c>
      <c r="C4" s="82">
        <v>9</v>
      </c>
      <c r="D4" s="550">
        <v>1.2885416666666665E-2</v>
      </c>
      <c r="E4" s="587">
        <v>1.6642361111111111E-2</v>
      </c>
      <c r="F4" s="591">
        <v>1.5660879629629629E-2</v>
      </c>
      <c r="G4" s="593"/>
      <c r="H4" s="591">
        <v>1.5509259259259257E-2</v>
      </c>
      <c r="I4" s="550">
        <v>1.6487268518518519E-2</v>
      </c>
      <c r="J4" s="691">
        <v>1.5350694444444445E-2</v>
      </c>
      <c r="K4" s="591">
        <v>1.5156249999999998E-2</v>
      </c>
      <c r="L4" s="591">
        <v>1.5112268518518518E-2</v>
      </c>
      <c r="M4" s="591">
        <v>1.4628472222222223E-2</v>
      </c>
      <c r="N4" s="616">
        <v>1.4734953703703703E-2</v>
      </c>
      <c r="O4" s="615"/>
      <c r="P4" s="550">
        <v>1.4628472222222223E-2</v>
      </c>
      <c r="Q4" s="550">
        <f t="shared" si="0"/>
        <v>4.7532108721624845E-3</v>
      </c>
      <c r="R4" s="550">
        <v>1.4628472222222223E-2</v>
      </c>
    </row>
    <row r="5" spans="1:18" ht="18">
      <c r="A5" s="646" t="s">
        <v>24</v>
      </c>
      <c r="B5" s="646" t="s">
        <v>25</v>
      </c>
      <c r="C5" s="82">
        <v>10</v>
      </c>
      <c r="D5" s="550">
        <v>1.2730324074074074E-2</v>
      </c>
      <c r="E5" s="563">
        <v>1.6149305555555556E-2</v>
      </c>
      <c r="F5" s="82"/>
      <c r="G5" s="550">
        <v>1.6339120370370368E-2</v>
      </c>
      <c r="H5" s="563">
        <v>1.5814814814814813E-2</v>
      </c>
      <c r="I5" s="550">
        <v>1.5956018518518519E-2</v>
      </c>
      <c r="J5" s="563">
        <v>1.5469907407407406E-2</v>
      </c>
      <c r="K5" s="593"/>
      <c r="L5" s="563">
        <v>1.5085648148148147E-2</v>
      </c>
      <c r="M5" s="563">
        <v>1.4871527777777777E-2</v>
      </c>
      <c r="N5" s="616">
        <v>1.4883101851851852E-2</v>
      </c>
      <c r="O5" s="615"/>
      <c r="P5" s="550">
        <v>1.4871527777777777E-2</v>
      </c>
      <c r="Q5" s="550">
        <f t="shared" si="0"/>
        <v>4.8010005973715651E-3</v>
      </c>
      <c r="R5" s="550">
        <v>1.4568287037037038E-2</v>
      </c>
    </row>
    <row r="6" spans="1:18" ht="18">
      <c r="A6" s="646" t="s">
        <v>26</v>
      </c>
      <c r="B6" s="646" t="s">
        <v>27</v>
      </c>
      <c r="C6" s="82">
        <v>11</v>
      </c>
      <c r="D6" s="593"/>
      <c r="E6" s="563">
        <v>1.7239583333333332E-2</v>
      </c>
      <c r="F6" s="591">
        <v>1.5828703703703702E-2</v>
      </c>
      <c r="G6" s="550">
        <v>1.6489583333333332E-2</v>
      </c>
      <c r="H6" s="591">
        <v>1.6004629629629629E-2</v>
      </c>
      <c r="I6" s="550">
        <v>1.6211805555555556E-2</v>
      </c>
      <c r="J6" s="591">
        <v>1.5777777777777776E-2</v>
      </c>
      <c r="K6" s="593"/>
      <c r="L6" s="550">
        <v>1.6160879629629633E-2</v>
      </c>
      <c r="M6" s="591">
        <v>1.5150462962962963E-2</v>
      </c>
      <c r="N6" s="616">
        <v>1.5166666666666669E-2</v>
      </c>
      <c r="O6" s="615"/>
      <c r="P6" s="550">
        <v>1.5150462962962963E-2</v>
      </c>
      <c r="Q6" s="550">
        <f t="shared" si="0"/>
        <v>4.8924731182795706E-3</v>
      </c>
      <c r="R6" s="550">
        <v>1.5150462962962963E-2</v>
      </c>
    </row>
    <row r="7" spans="1:18" ht="18">
      <c r="A7" s="646" t="s">
        <v>28</v>
      </c>
      <c r="B7" s="646" t="s">
        <v>29</v>
      </c>
      <c r="C7" s="82">
        <v>12</v>
      </c>
      <c r="D7" s="550">
        <v>1.6267361111111111E-2</v>
      </c>
      <c r="E7" s="563">
        <v>1.9600694444444445E-2</v>
      </c>
      <c r="F7" s="82"/>
      <c r="G7" s="550">
        <v>2.0112268518518519E-2</v>
      </c>
      <c r="H7" s="563">
        <v>1.8386574074074073E-2</v>
      </c>
      <c r="I7" s="563">
        <v>1.8223379629629631E-2</v>
      </c>
      <c r="J7" s="563">
        <v>1.672685185185185E-2</v>
      </c>
      <c r="K7" s="550">
        <v>1.7060185185185185E-2</v>
      </c>
      <c r="L7" s="563">
        <v>1.6423611111111111E-2</v>
      </c>
      <c r="M7" s="563">
        <v>1.5820601851851853E-2</v>
      </c>
      <c r="N7" s="684">
        <v>1.5719907407407408E-2</v>
      </c>
      <c r="O7" s="615"/>
      <c r="P7" s="692">
        <v>1.5719907407407408E-2</v>
      </c>
      <c r="Q7" s="550">
        <f t="shared" si="0"/>
        <v>5.0709378733572279E-3</v>
      </c>
      <c r="R7" s="692">
        <v>1.5471874999999998E-2</v>
      </c>
    </row>
    <row r="8" spans="1:18" ht="18">
      <c r="A8" s="665" t="s">
        <v>30</v>
      </c>
      <c r="B8" s="665" t="s">
        <v>31</v>
      </c>
      <c r="C8" s="82">
        <v>9</v>
      </c>
      <c r="D8" s="593"/>
      <c r="E8" s="82"/>
      <c r="F8" s="587">
        <v>1.6531250000000001E-2</v>
      </c>
      <c r="G8" s="593"/>
      <c r="H8" s="591">
        <v>1.6274305555555556E-2</v>
      </c>
      <c r="I8" s="550">
        <v>1.7378472222222222E-2</v>
      </c>
      <c r="J8" s="593"/>
      <c r="K8" s="550">
        <v>1.7348379629629627E-2</v>
      </c>
      <c r="L8" s="550">
        <v>1.6319444444444445E-2</v>
      </c>
      <c r="M8" s="591">
        <v>1.5913194444444442E-2</v>
      </c>
      <c r="N8" s="677">
        <v>1.5907407407407408E-2</v>
      </c>
      <c r="O8" s="615"/>
      <c r="P8" s="692">
        <v>1.5907407407407408E-2</v>
      </c>
      <c r="Q8" s="550">
        <f t="shared" si="0"/>
        <v>5.1314217443249703E-3</v>
      </c>
      <c r="R8" s="692">
        <v>1.5907407407407408E-2</v>
      </c>
    </row>
    <row r="9" spans="1:18" ht="18">
      <c r="A9" s="646" t="s">
        <v>32</v>
      </c>
      <c r="B9" s="646" t="s">
        <v>33</v>
      </c>
      <c r="C9" s="82">
        <v>10</v>
      </c>
      <c r="D9" s="550">
        <v>1.807175925925926E-2</v>
      </c>
      <c r="E9" s="593"/>
      <c r="F9" s="550">
        <v>8.7083333333333336E-3</v>
      </c>
      <c r="G9" s="563">
        <v>2.0468750000000001E-2</v>
      </c>
      <c r="H9" s="563">
        <v>1.9120370370370371E-2</v>
      </c>
      <c r="I9" s="563">
        <v>1.8988425925925926E-2</v>
      </c>
      <c r="J9" s="563">
        <v>1.6972222222222225E-2</v>
      </c>
      <c r="K9" s="550">
        <v>1.7348379629629627E-2</v>
      </c>
      <c r="L9" s="550">
        <v>1.7091435185185185E-2</v>
      </c>
      <c r="M9" s="591">
        <v>1.6252314814814813E-2</v>
      </c>
      <c r="N9" s="677">
        <v>1.5935185185185184E-2</v>
      </c>
      <c r="O9" s="615"/>
      <c r="P9" s="692">
        <v>1.5935185185185184E-2</v>
      </c>
      <c r="Q9" s="550">
        <f t="shared" si="0"/>
        <v>5.1403823178016719E-3</v>
      </c>
      <c r="R9" s="692">
        <v>1.5935185185185184E-2</v>
      </c>
    </row>
    <row r="10" spans="1:18" ht="18">
      <c r="A10" s="647" t="s">
        <v>34</v>
      </c>
      <c r="B10" s="131" t="s">
        <v>35</v>
      </c>
      <c r="C10" s="82">
        <v>8</v>
      </c>
      <c r="D10" s="550">
        <v>1.55625E-2</v>
      </c>
      <c r="E10" s="563">
        <v>1.8258101851851852E-2</v>
      </c>
      <c r="F10" s="563">
        <v>1.7104166666666667E-2</v>
      </c>
      <c r="G10" s="550">
        <v>8.7766203703703704E-3</v>
      </c>
      <c r="H10" s="593"/>
      <c r="I10" s="550">
        <v>1.8218749999999999E-2</v>
      </c>
      <c r="J10" s="591">
        <v>1.6888888888888887E-2</v>
      </c>
      <c r="K10" s="550">
        <v>1.7592592592592594E-2</v>
      </c>
      <c r="L10" s="550">
        <v>1.7076388888888887E-2</v>
      </c>
      <c r="M10" s="591">
        <v>1.6006944444444445E-2</v>
      </c>
      <c r="N10" s="677">
        <v>1.6E-2</v>
      </c>
      <c r="O10" s="615"/>
      <c r="P10" s="692">
        <v>1.6E-2</v>
      </c>
      <c r="Q10" s="550">
        <f t="shared" si="0"/>
        <v>5.1612903225806452E-3</v>
      </c>
      <c r="R10" s="692">
        <v>1.6E-2</v>
      </c>
    </row>
    <row r="11" spans="1:18" ht="18">
      <c r="A11" s="647" t="s">
        <v>36</v>
      </c>
      <c r="B11" s="646" t="s">
        <v>37</v>
      </c>
      <c r="C11" s="82">
        <v>8</v>
      </c>
      <c r="D11" s="537">
        <v>1.5560185185185184E-2</v>
      </c>
      <c r="E11" s="563">
        <v>1.8258101851851852E-2</v>
      </c>
      <c r="F11" s="563">
        <v>1.7119212962962965E-2</v>
      </c>
      <c r="G11" s="550">
        <v>8.564814814814815E-3</v>
      </c>
      <c r="H11" s="550">
        <v>1.9986111111111111E-2</v>
      </c>
      <c r="I11" s="550">
        <v>1.7770833333333333E-2</v>
      </c>
      <c r="J11" s="550">
        <v>1.719212962962963E-2</v>
      </c>
      <c r="K11" s="550">
        <v>1.7597222222222222E-2</v>
      </c>
      <c r="L11" s="591">
        <v>1.6546296296296299E-2</v>
      </c>
      <c r="M11" s="591">
        <v>1.6042824074074074E-2</v>
      </c>
      <c r="N11" s="616">
        <v>1.6201388888888887E-2</v>
      </c>
      <c r="O11" s="615"/>
      <c r="P11" s="692">
        <v>1.6042824074074074E-2</v>
      </c>
      <c r="Q11" s="550">
        <f t="shared" si="0"/>
        <v>5.2262544802867371E-3</v>
      </c>
      <c r="R11" s="692">
        <v>1.6042824074074074E-2</v>
      </c>
    </row>
    <row r="12" spans="1:18" ht="18">
      <c r="A12" s="646" t="s">
        <v>38</v>
      </c>
      <c r="B12" s="646" t="s">
        <v>39</v>
      </c>
      <c r="C12" s="82">
        <v>12</v>
      </c>
      <c r="D12" s="550">
        <v>1.4562499999999999E-2</v>
      </c>
      <c r="E12" s="563">
        <v>1.7052083333333332E-2</v>
      </c>
      <c r="F12" s="563">
        <v>1.6368055555555556E-2</v>
      </c>
      <c r="G12" s="550">
        <v>1.695949074074074E-2</v>
      </c>
      <c r="H12" s="550">
        <v>1.7406250000000002E-2</v>
      </c>
      <c r="I12" s="550">
        <v>1.9399305555555555E-2</v>
      </c>
      <c r="J12" s="563">
        <v>1.6233796296296295E-2</v>
      </c>
      <c r="K12" s="550">
        <v>1.6479166666666666E-2</v>
      </c>
      <c r="L12" s="563">
        <v>1.5682870370370371E-2</v>
      </c>
      <c r="M12" s="591">
        <v>1.5015046296296295E-2</v>
      </c>
      <c r="N12" s="616">
        <v>1.6231481481481482E-2</v>
      </c>
      <c r="O12" s="615"/>
      <c r="P12" s="550">
        <v>1.5015046296296295E-2</v>
      </c>
      <c r="Q12" s="550">
        <f t="shared" si="0"/>
        <v>5.2359617682198331E-3</v>
      </c>
      <c r="R12" s="550">
        <v>1.5015046296296295E-2</v>
      </c>
    </row>
    <row r="13" spans="1:18" ht="18">
      <c r="A13" s="646" t="s">
        <v>40</v>
      </c>
      <c r="B13" s="646" t="s">
        <v>41</v>
      </c>
      <c r="C13" s="82">
        <v>11</v>
      </c>
      <c r="D13" s="550">
        <v>1.5753472222222221E-2</v>
      </c>
      <c r="E13" s="593"/>
      <c r="F13" s="593"/>
      <c r="G13" s="591">
        <v>1.9116898148148147E-2</v>
      </c>
      <c r="H13" s="591">
        <v>1.829050925925926E-2</v>
      </c>
      <c r="I13" s="593"/>
      <c r="J13" s="550">
        <v>1.8961805555555555E-2</v>
      </c>
      <c r="K13" s="593"/>
      <c r="L13" s="591">
        <v>1.7335648148148149E-2</v>
      </c>
      <c r="M13" s="591">
        <v>1.6657407407407409E-2</v>
      </c>
      <c r="N13" s="677">
        <v>1.6238425925925927E-2</v>
      </c>
      <c r="O13" s="615"/>
      <c r="P13" s="692">
        <v>1.6238425925925927E-2</v>
      </c>
      <c r="Q13" s="550">
        <f t="shared" si="0"/>
        <v>5.2382019115890088E-3</v>
      </c>
      <c r="R13" s="692">
        <v>1.6238425925925927E-2</v>
      </c>
    </row>
    <row r="14" spans="1:18" ht="18">
      <c r="A14" s="646" t="s">
        <v>42</v>
      </c>
      <c r="B14" s="646" t="s">
        <v>43</v>
      </c>
      <c r="C14" s="82">
        <v>11</v>
      </c>
      <c r="D14" s="550">
        <v>1.4784722222222222E-2</v>
      </c>
      <c r="E14" s="563">
        <v>1.8450231481481481E-2</v>
      </c>
      <c r="F14" s="563">
        <v>1.6901620370370372E-2</v>
      </c>
      <c r="G14" s="550">
        <v>1.8675925925925926E-2</v>
      </c>
      <c r="H14" s="550">
        <v>1.7884259259259259E-2</v>
      </c>
      <c r="I14" s="550">
        <v>1.7138888888888888E-2</v>
      </c>
      <c r="J14" s="550">
        <v>1.7005787037037038E-2</v>
      </c>
      <c r="K14" s="550">
        <v>1.6961805555555556E-2</v>
      </c>
      <c r="L14" s="563">
        <v>1.6550925925925924E-2</v>
      </c>
      <c r="M14" s="591">
        <v>1.6038194444444442E-2</v>
      </c>
      <c r="N14" s="616">
        <v>1.6555555555555556E-2</v>
      </c>
      <c r="O14" s="615"/>
      <c r="P14" s="692">
        <v>1.6038194444444442E-2</v>
      </c>
      <c r="Q14" s="550">
        <f t="shared" si="0"/>
        <v>5.3405017921146951E-3</v>
      </c>
      <c r="R14" s="692">
        <v>1.6038194444444442E-2</v>
      </c>
    </row>
    <row r="15" spans="1:18" ht="18">
      <c r="A15" s="646" t="s">
        <v>44</v>
      </c>
      <c r="B15" s="646" t="s">
        <v>45</v>
      </c>
      <c r="C15" s="82">
        <v>10</v>
      </c>
      <c r="D15" s="550">
        <v>1.4781250000000001E-2</v>
      </c>
      <c r="E15" s="563">
        <v>1.8453703703703705E-2</v>
      </c>
      <c r="F15" s="563">
        <v>1.6767361111111111E-2</v>
      </c>
      <c r="G15" s="550">
        <v>1.8627314814814815E-2</v>
      </c>
      <c r="H15" s="550">
        <v>1.7769675925925928E-2</v>
      </c>
      <c r="I15" s="550">
        <v>1.7642361111111112E-2</v>
      </c>
      <c r="J15" s="593"/>
      <c r="K15" s="550">
        <v>1.7050925925925928E-2</v>
      </c>
      <c r="L15" s="550">
        <v>1.7930555555555557E-2</v>
      </c>
      <c r="M15" s="550">
        <v>1.7054398148148148E-2</v>
      </c>
      <c r="N15" s="684">
        <v>1.6618055555555556E-2</v>
      </c>
      <c r="O15" s="615"/>
      <c r="P15" s="692">
        <v>1.6618055555555556E-2</v>
      </c>
      <c r="Q15" s="550">
        <f t="shared" si="0"/>
        <v>5.3606630824372756E-3</v>
      </c>
      <c r="R15" s="692">
        <v>1.5912037037037037E-2</v>
      </c>
    </row>
    <row r="16" spans="1:18" ht="18">
      <c r="A16" s="646" t="s">
        <v>46</v>
      </c>
      <c r="B16" s="646" t="s">
        <v>47</v>
      </c>
      <c r="C16" s="82">
        <v>9</v>
      </c>
      <c r="D16" s="550">
        <v>1.5384259259259259E-2</v>
      </c>
      <c r="E16" s="591">
        <v>1.840162037037037E-2</v>
      </c>
      <c r="F16" s="591">
        <v>1.7576388888888888E-2</v>
      </c>
      <c r="G16" s="550">
        <v>1.8305555555555554E-2</v>
      </c>
      <c r="H16" s="550">
        <v>1.8023148148148146E-2</v>
      </c>
      <c r="I16" s="593"/>
      <c r="J16" s="550">
        <v>1.8116898148148149E-2</v>
      </c>
      <c r="K16" s="593"/>
      <c r="L16" s="591">
        <v>1.7517361111111112E-2</v>
      </c>
      <c r="M16" s="591">
        <v>1.7168981481481483E-2</v>
      </c>
      <c r="N16" s="677">
        <v>1.6641203703703703E-2</v>
      </c>
      <c r="O16" s="615"/>
      <c r="P16" s="692">
        <v>1.6641203703703703E-2</v>
      </c>
      <c r="Q16" s="550">
        <f t="shared" si="0"/>
        <v>5.3681302270011944E-3</v>
      </c>
      <c r="R16" s="692">
        <v>1.6641203703703703E-2</v>
      </c>
    </row>
    <row r="17" spans="1:18" ht="18">
      <c r="A17" s="665" t="s">
        <v>48</v>
      </c>
      <c r="B17" s="665" t="s">
        <v>49</v>
      </c>
      <c r="C17" s="82">
        <v>8</v>
      </c>
      <c r="D17" s="593"/>
      <c r="E17" s="82"/>
      <c r="F17" s="550">
        <v>8.2233796296296308E-3</v>
      </c>
      <c r="G17" s="550">
        <v>8.7962962962962968E-3</v>
      </c>
      <c r="H17" s="593"/>
      <c r="I17" s="587">
        <v>1.840162037037037E-2</v>
      </c>
      <c r="J17" s="591">
        <v>1.7077546296296296E-2</v>
      </c>
      <c r="K17" s="550">
        <v>1.7626157407407406E-2</v>
      </c>
      <c r="L17" s="550">
        <v>1.7099537037037038E-2</v>
      </c>
      <c r="M17" s="591">
        <v>1.653935185185185E-2</v>
      </c>
      <c r="N17" s="616">
        <v>1.6932870370370369E-2</v>
      </c>
      <c r="O17" s="615"/>
      <c r="P17" s="692">
        <v>1.653935185185185E-2</v>
      </c>
      <c r="Q17" s="550">
        <f t="shared" si="0"/>
        <v>5.4622162485065701E-3</v>
      </c>
      <c r="R17" s="692">
        <v>1.653935185185185E-2</v>
      </c>
    </row>
    <row r="18" spans="1:18" ht="18">
      <c r="A18" s="646" t="s">
        <v>50</v>
      </c>
      <c r="B18" s="646" t="s">
        <v>51</v>
      </c>
      <c r="C18" s="82">
        <v>10</v>
      </c>
      <c r="D18" s="593"/>
      <c r="E18" s="82"/>
      <c r="F18" s="591">
        <v>1.7835648148148149E-2</v>
      </c>
      <c r="G18" s="550">
        <v>2.0590277777777777E-2</v>
      </c>
      <c r="H18" s="593"/>
      <c r="I18" s="593"/>
      <c r="J18" s="593"/>
      <c r="K18" s="550">
        <v>1.8193287037037039E-2</v>
      </c>
      <c r="L18" s="591">
        <v>1.7671296296296296E-2</v>
      </c>
      <c r="M18" s="591">
        <v>1.6824074074074075E-2</v>
      </c>
      <c r="N18" s="616">
        <v>1.6979166666666667E-2</v>
      </c>
      <c r="O18" s="615"/>
      <c r="P18" s="692">
        <v>1.6824074074074075E-2</v>
      </c>
      <c r="Q18" s="550">
        <f t="shared" si="0"/>
        <v>5.4771505376344084E-3</v>
      </c>
      <c r="R18" s="692">
        <v>1.6824074074074075E-2</v>
      </c>
    </row>
    <row r="19" spans="1:18" ht="18">
      <c r="A19" s="647" t="s">
        <v>52</v>
      </c>
      <c r="B19" s="647" t="s">
        <v>53</v>
      </c>
      <c r="C19" s="82">
        <v>8</v>
      </c>
      <c r="D19" s="550">
        <v>1.5819444444444445E-2</v>
      </c>
      <c r="E19" s="563">
        <v>1.8510416666666668E-2</v>
      </c>
      <c r="F19" s="563">
        <v>1.7788194444444443E-2</v>
      </c>
      <c r="G19" s="550">
        <v>8.8148148148148153E-3</v>
      </c>
      <c r="H19" s="550">
        <v>1.9039351851851852E-2</v>
      </c>
      <c r="I19" s="593"/>
      <c r="J19" s="550">
        <v>1.8646990740740742E-2</v>
      </c>
      <c r="K19" s="550">
        <v>1.7914351851851851E-2</v>
      </c>
      <c r="L19" s="563">
        <v>1.7406250000000002E-2</v>
      </c>
      <c r="M19" s="591">
        <v>1.6940972222222222E-2</v>
      </c>
      <c r="N19" s="688">
        <v>1.6986111111111112E-2</v>
      </c>
      <c r="O19" s="615"/>
      <c r="P19" s="694">
        <v>1.6940972222222222E-2</v>
      </c>
      <c r="Q19" s="550">
        <f t="shared" si="0"/>
        <v>5.479390681003584E-3</v>
      </c>
      <c r="R19" s="694">
        <v>1.6940972222222222E-2</v>
      </c>
    </row>
    <row r="20" spans="1:18" ht="18">
      <c r="A20" s="646" t="s">
        <v>54</v>
      </c>
      <c r="B20" s="646" t="s">
        <v>55</v>
      </c>
      <c r="C20" s="82">
        <v>11</v>
      </c>
      <c r="D20" s="550">
        <v>1.6380787037037037E-2</v>
      </c>
      <c r="E20" s="563">
        <v>2.1126157407407406E-2</v>
      </c>
      <c r="F20" s="563">
        <v>1.8855324074074076E-2</v>
      </c>
      <c r="G20" s="550">
        <v>2.0650462962962964E-2</v>
      </c>
      <c r="H20" s="593"/>
      <c r="I20" s="550">
        <v>1.9428240740740742E-2</v>
      </c>
      <c r="J20" s="563">
        <v>1.8083333333333333E-2</v>
      </c>
      <c r="K20" s="550">
        <v>1.8170138888888888E-2</v>
      </c>
      <c r="L20" s="563">
        <v>1.7690972222222223E-2</v>
      </c>
      <c r="M20" s="593"/>
      <c r="N20" s="684">
        <v>1.7166666666666667E-2</v>
      </c>
      <c r="O20" s="615"/>
      <c r="P20" s="692">
        <v>1.7166666666666667E-2</v>
      </c>
      <c r="Q20" s="550">
        <f t="shared" si="0"/>
        <v>5.5376344086021509E-3</v>
      </c>
      <c r="R20" s="692">
        <v>1.6337962962962964E-2</v>
      </c>
    </row>
    <row r="21" spans="1:18" ht="18">
      <c r="A21" s="665" t="s">
        <v>56</v>
      </c>
      <c r="B21" s="665" t="s">
        <v>25</v>
      </c>
      <c r="C21" s="82">
        <v>7</v>
      </c>
      <c r="D21" s="550">
        <v>1.5523148148148147E-2</v>
      </c>
      <c r="E21" s="593"/>
      <c r="F21" s="82"/>
      <c r="G21" s="593"/>
      <c r="H21" s="550">
        <v>1.1996527777777778E-2</v>
      </c>
      <c r="I21" s="593"/>
      <c r="J21" s="550">
        <v>1.147337962962963E-2</v>
      </c>
      <c r="K21" s="593"/>
      <c r="L21" s="587">
        <v>1.8226851851851852E-2</v>
      </c>
      <c r="M21" s="550">
        <v>1.8622685185185183E-2</v>
      </c>
      <c r="N21" s="677">
        <v>1.7751157407407406E-2</v>
      </c>
      <c r="O21" s="615"/>
      <c r="P21" s="692">
        <v>1.7751157407407406E-2</v>
      </c>
      <c r="Q21" s="550">
        <f t="shared" si="0"/>
        <v>5.7261798088410988E-3</v>
      </c>
      <c r="R21" s="692">
        <v>1.7751157407407406E-2</v>
      </c>
    </row>
    <row r="22" spans="1:18" ht="18">
      <c r="A22" s="646" t="s">
        <v>57</v>
      </c>
      <c r="B22" s="646" t="s">
        <v>58</v>
      </c>
      <c r="C22" s="82">
        <v>12</v>
      </c>
      <c r="D22" s="593"/>
      <c r="E22" s="563">
        <v>1.9846064814814813E-2</v>
      </c>
      <c r="F22" s="563">
        <v>1.7846064814814815E-2</v>
      </c>
      <c r="G22" s="550">
        <v>2.0696759259259258E-2</v>
      </c>
      <c r="H22" s="550">
        <v>1.8825231481481481E-2</v>
      </c>
      <c r="I22" s="593"/>
      <c r="J22" s="550">
        <v>1.9408564814814816E-2</v>
      </c>
      <c r="K22" s="550">
        <v>1.8799768518518518E-2</v>
      </c>
      <c r="L22" s="550">
        <v>1.8373842592592591E-2</v>
      </c>
      <c r="M22" s="550">
        <v>1.8054398148148149E-2</v>
      </c>
      <c r="N22" s="616">
        <v>1.7890046296296296E-2</v>
      </c>
      <c r="O22" s="615"/>
      <c r="P22" s="692">
        <v>1.7846064814814815E-2</v>
      </c>
      <c r="Q22" s="550">
        <f t="shared" si="0"/>
        <v>5.7709826762246119E-3</v>
      </c>
      <c r="R22" s="693">
        <v>1.7284722222222222E-2</v>
      </c>
    </row>
    <row r="23" spans="1:18" ht="18">
      <c r="A23" s="665" t="s">
        <v>59</v>
      </c>
      <c r="B23" s="665" t="s">
        <v>60</v>
      </c>
      <c r="C23" s="82">
        <v>7</v>
      </c>
      <c r="D23" s="550">
        <v>1.5743055555555555E-2</v>
      </c>
      <c r="E23" s="593"/>
      <c r="F23" s="550">
        <v>7.8460648148148144E-3</v>
      </c>
      <c r="G23" s="550">
        <v>8.8912037037037032E-3</v>
      </c>
      <c r="H23" s="550">
        <v>1.170486111111111E-2</v>
      </c>
      <c r="I23" s="587">
        <v>1.906597222222222E-2</v>
      </c>
      <c r="J23" s="591">
        <v>1.8775462962962963E-2</v>
      </c>
      <c r="K23" s="591">
        <v>1.841550925925926E-2</v>
      </c>
      <c r="L23" s="593"/>
      <c r="M23" s="550">
        <v>1.862037037037037E-2</v>
      </c>
      <c r="N23" s="677">
        <v>1.7936342592592594E-2</v>
      </c>
      <c r="O23" s="615"/>
      <c r="P23" s="692">
        <v>1.7936342592592594E-2</v>
      </c>
      <c r="Q23" s="550">
        <f t="shared" si="0"/>
        <v>5.7859169653524493E-3</v>
      </c>
      <c r="R23" s="692">
        <v>1.7936342592592594E-2</v>
      </c>
    </row>
    <row r="24" spans="1:18" ht="18">
      <c r="A24" s="665" t="s">
        <v>61</v>
      </c>
      <c r="B24" s="665" t="s">
        <v>62</v>
      </c>
      <c r="C24" s="82">
        <v>8</v>
      </c>
      <c r="D24" s="593"/>
      <c r="E24" s="82"/>
      <c r="F24" s="550">
        <v>8.2199074074074067E-3</v>
      </c>
      <c r="G24" s="550">
        <v>8.9537037037037033E-3</v>
      </c>
      <c r="H24" s="587">
        <v>1.9712962962962963E-2</v>
      </c>
      <c r="I24" s="591">
        <v>1.8876157407407407E-2</v>
      </c>
      <c r="J24" s="566">
        <v>1.9680555555555555E-2</v>
      </c>
      <c r="K24" s="550">
        <v>1.9665509259259261E-2</v>
      </c>
      <c r="L24" s="591">
        <v>1.8462962962962962E-2</v>
      </c>
      <c r="M24" s="591">
        <v>1.8236111111111113E-2</v>
      </c>
      <c r="N24" s="677">
        <v>1.7972222222222223E-2</v>
      </c>
      <c r="O24" s="615"/>
      <c r="P24" s="692">
        <v>1.7972222222222223E-2</v>
      </c>
      <c r="Q24" s="550">
        <f t="shared" si="0"/>
        <v>5.7974910394265229E-3</v>
      </c>
      <c r="R24" s="692">
        <v>1.7972222222222223E-2</v>
      </c>
    </row>
    <row r="25" spans="1:18" ht="18">
      <c r="A25" s="646" t="s">
        <v>63</v>
      </c>
      <c r="B25" s="646" t="s">
        <v>64</v>
      </c>
      <c r="C25" s="82">
        <v>10</v>
      </c>
      <c r="D25" s="550">
        <v>1.6369212962962964E-2</v>
      </c>
      <c r="E25" s="563">
        <v>2.198148148148148E-2</v>
      </c>
      <c r="F25" s="591">
        <v>1.9025462962962963E-2</v>
      </c>
      <c r="G25" s="550">
        <v>2.0703703703703703E-2</v>
      </c>
      <c r="H25" s="591">
        <v>1.8895833333333334E-2</v>
      </c>
      <c r="I25" s="550">
        <v>1.9428240740740742E-2</v>
      </c>
      <c r="J25" s="591">
        <v>1.8726851851851852E-2</v>
      </c>
      <c r="K25" s="550">
        <v>1.906597222222222E-2</v>
      </c>
      <c r="L25" s="550">
        <v>1.7834490740740738E-2</v>
      </c>
      <c r="M25" s="591">
        <v>1.7723379629629631E-2</v>
      </c>
      <c r="N25" s="616">
        <v>1.8055555555555554E-2</v>
      </c>
      <c r="O25" s="615"/>
      <c r="P25" s="692">
        <v>1.7723379629629631E-2</v>
      </c>
      <c r="Q25" s="550">
        <f t="shared" si="0"/>
        <v>5.8243727598566303E-3</v>
      </c>
      <c r="R25" s="692">
        <v>1.7723379629629631E-2</v>
      </c>
    </row>
    <row r="26" spans="1:18" ht="18">
      <c r="A26" s="646" t="s">
        <v>65</v>
      </c>
      <c r="B26" s="646" t="s">
        <v>66</v>
      </c>
      <c r="C26" s="82">
        <v>10</v>
      </c>
      <c r="D26" s="550">
        <v>1.7908564814814815E-2</v>
      </c>
      <c r="E26" s="593"/>
      <c r="F26" s="587">
        <v>1.9412037037037037E-2</v>
      </c>
      <c r="G26" s="593"/>
      <c r="H26" s="550">
        <v>2.0488425925925927E-2</v>
      </c>
      <c r="I26" s="593"/>
      <c r="J26" s="593"/>
      <c r="K26" s="550">
        <v>2.0052083333333335E-2</v>
      </c>
      <c r="L26" s="591">
        <v>1.8989583333333334E-2</v>
      </c>
      <c r="M26" s="591">
        <v>1.8799768518518518E-2</v>
      </c>
      <c r="N26" s="677">
        <v>1.856597222222222E-2</v>
      </c>
      <c r="O26" s="615"/>
      <c r="P26" s="692">
        <v>1.856597222222222E-2</v>
      </c>
      <c r="Q26" s="550">
        <f t="shared" si="0"/>
        <v>5.9890232974910383E-3</v>
      </c>
      <c r="R26" s="692">
        <v>1.856597222222222E-2</v>
      </c>
    </row>
    <row r="27" spans="1:18" ht="18">
      <c r="A27" s="646" t="s">
        <v>67</v>
      </c>
      <c r="B27" s="646" t="s">
        <v>68</v>
      </c>
      <c r="C27" s="82">
        <v>12</v>
      </c>
      <c r="D27" s="550">
        <v>1.6261574074074074E-2</v>
      </c>
      <c r="E27" s="563">
        <v>2.0038194444444445E-2</v>
      </c>
      <c r="F27" s="563">
        <v>1.7787037037037035E-2</v>
      </c>
      <c r="G27" s="550">
        <v>2.0798611111111111E-2</v>
      </c>
      <c r="H27" s="550">
        <v>2.0340277777777777E-2</v>
      </c>
      <c r="I27" s="593"/>
      <c r="J27" s="550">
        <v>2.1239583333333336E-2</v>
      </c>
      <c r="K27" s="550">
        <v>2.0194444444444442E-2</v>
      </c>
      <c r="L27" s="593"/>
      <c r="M27" s="550">
        <v>1.9956018518518519E-2</v>
      </c>
      <c r="N27" s="616">
        <v>1.8756944444444444E-2</v>
      </c>
      <c r="O27" s="615"/>
      <c r="P27" s="692">
        <v>1.7787037037037035E-2</v>
      </c>
      <c r="Q27" s="550">
        <f t="shared" si="0"/>
        <v>6.050627240143369E-3</v>
      </c>
      <c r="R27" s="692">
        <v>1.3822453703703705E-2</v>
      </c>
    </row>
    <row r="28" spans="1:18" ht="18">
      <c r="A28" s="665" t="s">
        <v>69</v>
      </c>
      <c r="B28" s="665" t="s">
        <v>70</v>
      </c>
      <c r="C28" s="82">
        <v>7</v>
      </c>
      <c r="D28" s="593"/>
      <c r="E28" s="82"/>
      <c r="F28" s="550">
        <v>9.2303240740740731E-3</v>
      </c>
      <c r="G28" s="550">
        <v>9.7696759259259264E-3</v>
      </c>
      <c r="H28" s="550">
        <v>1.2231481481481482E-2</v>
      </c>
      <c r="I28" s="550">
        <v>1.3074074074074076E-2</v>
      </c>
      <c r="J28" s="550">
        <v>1.2716435185185185E-2</v>
      </c>
      <c r="K28" s="587">
        <v>2.3587962962962963E-2</v>
      </c>
      <c r="L28" s="591">
        <v>2.1221064814814814E-2</v>
      </c>
      <c r="M28" s="550">
        <v>2.1865740740740741E-2</v>
      </c>
      <c r="N28" s="677">
        <v>1.8871527777777779E-2</v>
      </c>
      <c r="O28" s="615"/>
      <c r="P28" s="692">
        <v>1.8871527777777779E-2</v>
      </c>
      <c r="Q28" s="550">
        <f t="shared" si="0"/>
        <v>6.0875896057347671E-3</v>
      </c>
      <c r="R28" s="692">
        <v>1.8871527777777779E-2</v>
      </c>
    </row>
    <row r="29" spans="1:18" ht="18">
      <c r="A29" s="646" t="s">
        <v>71</v>
      </c>
      <c r="B29" s="646" t="s">
        <v>72</v>
      </c>
      <c r="C29" s="82">
        <v>10</v>
      </c>
      <c r="D29" s="593"/>
      <c r="E29" s="593"/>
      <c r="F29" s="550">
        <v>9.2337962962962972E-3</v>
      </c>
      <c r="G29" s="550">
        <v>9.7604166666666655E-3</v>
      </c>
      <c r="H29" s="563">
        <v>2.0729166666666667E-2</v>
      </c>
      <c r="I29" s="550">
        <v>2.1505787037037039E-2</v>
      </c>
      <c r="J29" s="550">
        <v>2.1121527777777777E-2</v>
      </c>
      <c r="K29" s="593"/>
      <c r="L29" s="563">
        <v>1.9614583333333335E-2</v>
      </c>
      <c r="M29" s="550">
        <v>1.9976851851851853E-2</v>
      </c>
      <c r="N29" s="616">
        <v>1.9869212962962964E-2</v>
      </c>
      <c r="O29" s="615"/>
      <c r="P29" s="692">
        <v>1.9614583333333335E-2</v>
      </c>
      <c r="Q29" s="550">
        <f t="shared" si="0"/>
        <v>6.4094235364396653E-3</v>
      </c>
      <c r="R29" s="692">
        <v>1.892361111111111E-2</v>
      </c>
    </row>
    <row r="30" spans="1:18" ht="18">
      <c r="A30" s="646" t="s">
        <v>73</v>
      </c>
      <c r="B30" s="646" t="s">
        <v>74</v>
      </c>
      <c r="C30" s="82">
        <v>11</v>
      </c>
      <c r="D30" s="550">
        <v>1.8445601851851852E-2</v>
      </c>
      <c r="E30" s="593"/>
      <c r="F30" s="563">
        <v>2.0287037037037037E-2</v>
      </c>
      <c r="G30" s="550">
        <v>2.1886574074074072E-2</v>
      </c>
      <c r="H30" s="550">
        <v>2.3528935185185187E-2</v>
      </c>
      <c r="I30" s="593"/>
      <c r="J30" s="593"/>
      <c r="K30" s="550">
        <v>2.2827546296296297E-2</v>
      </c>
      <c r="L30" s="591">
        <v>1.9659722222222221E-2</v>
      </c>
      <c r="M30" s="591">
        <v>1.9408564814814816E-2</v>
      </c>
      <c r="N30" s="616">
        <v>2.0498842592592593E-2</v>
      </c>
      <c r="O30" s="615"/>
      <c r="P30" s="692">
        <v>1.9408564814814816E-2</v>
      </c>
      <c r="Q30" s="550">
        <f t="shared" si="0"/>
        <v>6.6125298685782551E-3</v>
      </c>
      <c r="R30" s="692">
        <v>1.9408564814814816E-2</v>
      </c>
    </row>
    <row r="31" spans="1:18" ht="18">
      <c r="A31" s="646" t="s">
        <v>75</v>
      </c>
      <c r="B31" s="646" t="s">
        <v>76</v>
      </c>
      <c r="C31" s="82">
        <v>8</v>
      </c>
      <c r="D31" s="593"/>
      <c r="E31" s="593"/>
      <c r="F31" s="593"/>
      <c r="G31" s="550">
        <v>1.0835648148148148E-2</v>
      </c>
      <c r="H31" s="593"/>
      <c r="I31" s="550">
        <v>1.4381944444444445E-2</v>
      </c>
      <c r="J31" s="550">
        <v>1.3456018518518518E-2</v>
      </c>
      <c r="K31" s="563">
        <v>2.3625000000000004E-2</v>
      </c>
      <c r="L31" s="550">
        <v>2.1964120370370373E-2</v>
      </c>
      <c r="M31" s="563">
        <v>2.1166666666666667E-2</v>
      </c>
      <c r="N31" s="616">
        <v>2.1326388888888888E-2</v>
      </c>
      <c r="O31" s="615"/>
      <c r="P31" s="692">
        <v>2.1166666666666667E-2</v>
      </c>
      <c r="Q31" s="550">
        <f t="shared" si="0"/>
        <v>6.8794802867383504E-3</v>
      </c>
      <c r="R31" s="692">
        <v>1.9378472222222224E-2</v>
      </c>
    </row>
    <row r="32" spans="1:18" ht="18">
      <c r="A32" s="646" t="s">
        <v>77</v>
      </c>
      <c r="B32" s="646" t="s">
        <v>78</v>
      </c>
      <c r="C32" s="82">
        <v>11</v>
      </c>
      <c r="D32" s="550">
        <v>2.218865740740741E-2</v>
      </c>
      <c r="E32" s="593"/>
      <c r="F32" s="550">
        <v>1.0581018518518517E-2</v>
      </c>
      <c r="G32" s="593"/>
      <c r="H32" s="593"/>
      <c r="I32" s="550">
        <v>1.6010416666666666E-2</v>
      </c>
      <c r="J32" s="563">
        <v>2.4006944444444445E-2</v>
      </c>
      <c r="K32" s="550">
        <v>2.5085648148148149E-2</v>
      </c>
      <c r="L32" s="550">
        <v>2.5120370370370373E-2</v>
      </c>
      <c r="M32" s="563">
        <v>2.1800925925925928E-2</v>
      </c>
      <c r="N32" s="684">
        <v>2.145023148148148E-2</v>
      </c>
      <c r="O32" s="615"/>
      <c r="P32" s="692">
        <v>2.145023148148148E-2</v>
      </c>
      <c r="Q32" s="550">
        <f t="shared" si="0"/>
        <v>6.9194295101553159E-3</v>
      </c>
      <c r="R32" s="692">
        <v>2.057060185185185E-2</v>
      </c>
    </row>
    <row r="33" spans="1:18" ht="18">
      <c r="A33" s="665" t="s">
        <v>79</v>
      </c>
      <c r="B33" s="665" t="s">
        <v>80</v>
      </c>
      <c r="C33" s="82">
        <v>8</v>
      </c>
      <c r="D33" s="550">
        <v>1.9864583333333335E-2</v>
      </c>
      <c r="E33" s="593"/>
      <c r="F33" s="550">
        <v>1.0869212962962962E-2</v>
      </c>
      <c r="G33" s="550">
        <v>1.147337962962963E-2</v>
      </c>
      <c r="H33" s="550">
        <v>1.367361111111111E-2</v>
      </c>
      <c r="I33" s="593"/>
      <c r="J33" s="550">
        <v>1.3466435185185185E-2</v>
      </c>
      <c r="K33" s="587">
        <v>2.4449074074074071E-2</v>
      </c>
      <c r="L33" s="591">
        <v>2.1965277777777778E-2</v>
      </c>
      <c r="M33" s="591">
        <v>2.1931712962962965E-2</v>
      </c>
      <c r="N33" s="677">
        <v>2.1618055555555554E-2</v>
      </c>
      <c r="O33" s="615"/>
      <c r="P33" s="692">
        <v>2.1618055555555554E-2</v>
      </c>
      <c r="Q33" s="550">
        <f t="shared" si="0"/>
        <v>6.973566308243727E-3</v>
      </c>
      <c r="R33" s="692">
        <v>2.1618055555555554E-2</v>
      </c>
    </row>
    <row r="34" spans="1:18" ht="18">
      <c r="A34" s="647" t="s">
        <v>81</v>
      </c>
      <c r="B34" s="131" t="s">
        <v>82</v>
      </c>
      <c r="C34" s="82">
        <v>8</v>
      </c>
      <c r="D34" s="550">
        <v>2.2564814814814815E-2</v>
      </c>
      <c r="E34" s="593"/>
      <c r="F34" s="550">
        <v>1.1059027777777779E-2</v>
      </c>
      <c r="G34" s="593"/>
      <c r="H34" s="593"/>
      <c r="I34" s="550">
        <v>1.6299768518518519E-2</v>
      </c>
      <c r="J34" s="593"/>
      <c r="K34" s="563">
        <v>2.726388888888889E-2</v>
      </c>
      <c r="L34" s="563">
        <v>2.6010416666666664E-2</v>
      </c>
      <c r="M34" s="563">
        <v>2.4096064814814813E-2</v>
      </c>
      <c r="N34" s="684">
        <v>2.3819444444444445E-2</v>
      </c>
      <c r="O34" s="615"/>
      <c r="P34" s="692">
        <v>2.3819444444444445E-2</v>
      </c>
      <c r="Q34" s="550">
        <f t="shared" si="0"/>
        <v>7.6836917562724018E-3</v>
      </c>
      <c r="R34" s="692">
        <v>1.9869212962962964E-2</v>
      </c>
    </row>
    <row r="40" spans="1:18" ht="20.100000000000001">
      <c r="E40" s="666"/>
      <c r="F40" s="667" t="s">
        <v>83</v>
      </c>
      <c r="G40" s="667"/>
      <c r="H40" s="668"/>
      <c r="I40" s="668"/>
    </row>
    <row r="41" spans="1:18" ht="18">
      <c r="E41" s="666"/>
      <c r="F41" s="669" t="s">
        <v>84</v>
      </c>
      <c r="G41" s="669"/>
      <c r="H41" s="668"/>
      <c r="I41" s="668"/>
    </row>
    <row r="42" spans="1:18" ht="18">
      <c r="E42" s="666"/>
      <c r="F42" s="670" t="s">
        <v>85</v>
      </c>
      <c r="G42" s="670"/>
      <c r="H42" s="668"/>
      <c r="I42" s="668"/>
    </row>
    <row r="43" spans="1:18" ht="18">
      <c r="E43" s="666"/>
      <c r="F43" s="671" t="s">
        <v>86</v>
      </c>
      <c r="G43" s="671"/>
      <c r="H43" s="668"/>
      <c r="I43" s="668"/>
    </row>
  </sheetData>
  <sortState xmlns:xlrd2="http://schemas.microsoft.com/office/spreadsheetml/2017/richdata2" ref="A2:R34">
    <sortCondition ref="N2:N3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51"/>
  <sheetViews>
    <sheetView workbookViewId="0">
      <selection activeCell="N20" sqref="N20"/>
    </sheetView>
  </sheetViews>
  <sheetFormatPr defaultColWidth="8.85546875" defaultRowHeight="12.95"/>
  <cols>
    <col min="1" max="1" width="9.7109375" style="75" customWidth="1"/>
    <col min="2" max="2" width="12.28515625" style="75" bestFit="1" customWidth="1"/>
    <col min="3" max="3" width="5.85546875" style="78" customWidth="1"/>
    <col min="4" max="4" width="10" style="322" customWidth="1"/>
    <col min="5" max="5" width="7.140625" style="329" customWidth="1"/>
    <col min="6" max="6" width="7.140625" style="236" customWidth="1"/>
    <col min="7" max="7" width="7.140625" style="254" customWidth="1"/>
    <col min="8" max="11" width="7.140625" style="349" customWidth="1"/>
    <col min="12" max="13" width="7.140625" style="237" customWidth="1"/>
    <col min="14" max="14" width="9.85546875" style="236" customWidth="1"/>
    <col min="15" max="15" width="9.140625" style="75" customWidth="1"/>
    <col min="16" max="16" width="8.85546875" style="237" hidden="1" customWidth="1"/>
    <col min="17" max="17" width="8.42578125" style="237" hidden="1" customWidth="1"/>
    <col min="18" max="18" width="8.7109375" style="387" hidden="1" customWidth="1"/>
    <col min="19" max="19" width="6.85546875" style="390" hidden="1" customWidth="1"/>
    <col min="20" max="20" width="7.140625" style="387" hidden="1" customWidth="1"/>
    <col min="21" max="21" width="7.42578125" style="390" hidden="1" customWidth="1"/>
  </cols>
  <sheetData>
    <row r="1" spans="1:21" ht="14.1" thickBot="1">
      <c r="A1" s="366" t="s">
        <v>0</v>
      </c>
      <c r="B1" s="366" t="s">
        <v>1</v>
      </c>
      <c r="C1" s="367" t="s">
        <v>2</v>
      </c>
      <c r="D1" s="365" t="s">
        <v>513</v>
      </c>
      <c r="E1" s="206" t="s">
        <v>92</v>
      </c>
      <c r="F1" s="206" t="s">
        <v>5</v>
      </c>
      <c r="G1" s="207" t="s">
        <v>6</v>
      </c>
      <c r="H1" s="208" t="s">
        <v>427</v>
      </c>
      <c r="I1" s="208" t="s">
        <v>10</v>
      </c>
      <c r="J1" s="208" t="s">
        <v>347</v>
      </c>
      <c r="K1" s="208" t="s">
        <v>12</v>
      </c>
      <c r="L1" s="208" t="s">
        <v>348</v>
      </c>
      <c r="M1" s="462" t="s">
        <v>14</v>
      </c>
      <c r="N1" s="265" t="s">
        <v>15</v>
      </c>
      <c r="O1" s="323" t="s">
        <v>514</v>
      </c>
      <c r="P1" s="386" t="s">
        <v>515</v>
      </c>
      <c r="Q1" s="386" t="s">
        <v>351</v>
      </c>
      <c r="R1" s="384" t="s">
        <v>474</v>
      </c>
      <c r="T1" s="385" t="s">
        <v>516</v>
      </c>
    </row>
    <row r="2" spans="1:21" ht="14.1" thickTop="1">
      <c r="A2" s="278" t="s">
        <v>479</v>
      </c>
      <c r="B2" s="278" t="s">
        <v>480</v>
      </c>
      <c r="C2" s="82">
        <v>11</v>
      </c>
      <c r="D2" s="255">
        <v>1.1710763888888887E-2</v>
      </c>
      <c r="E2" s="338">
        <v>1.4162037037037037E-2</v>
      </c>
      <c r="F2" s="338">
        <v>1.4037037037037037E-2</v>
      </c>
      <c r="G2" s="352">
        <v>1.3830439814814813E-2</v>
      </c>
      <c r="H2" s="352">
        <v>1.3729166666666667E-2</v>
      </c>
      <c r="I2" s="352">
        <v>1.3185185185185187E-2</v>
      </c>
      <c r="J2" s="353">
        <v>1.3496527777777776E-2</v>
      </c>
      <c r="K2" s="392">
        <v>1.3137731481481481E-2</v>
      </c>
      <c r="L2" s="392">
        <v>1.2951388888888887E-2</v>
      </c>
      <c r="M2" s="463">
        <v>1.3239583333333334E-2</v>
      </c>
      <c r="N2" s="338">
        <f t="shared" ref="N2:N9" si="0">MIN(E2:L2)</f>
        <v>1.2951388888888887E-2</v>
      </c>
      <c r="O2" s="339">
        <f t="shared" ref="O2:O45" si="1">N2/3.10686</f>
        <v>4.1686425808980408E-3</v>
      </c>
      <c r="P2" s="340">
        <v>1.3146990740740739E-2</v>
      </c>
      <c r="Q2" s="340"/>
      <c r="R2" s="388">
        <f>P2-N2</f>
        <v>1.9560185185185132E-4</v>
      </c>
      <c r="S2" s="390">
        <f>R2/N2</f>
        <v>1.5102770330652328E-2</v>
      </c>
      <c r="T2" s="388"/>
    </row>
    <row r="3" spans="1:21">
      <c r="A3" s="368" t="s">
        <v>432</v>
      </c>
      <c r="B3" s="368" t="s">
        <v>481</v>
      </c>
      <c r="C3" s="82">
        <v>10</v>
      </c>
      <c r="D3" s="255">
        <v>1.2498842592592594E-2</v>
      </c>
      <c r="E3" s="326" t="s">
        <v>365</v>
      </c>
      <c r="F3" s="290">
        <v>1.4640046296296297E-2</v>
      </c>
      <c r="G3" s="255">
        <v>1.4818055555555557E-2</v>
      </c>
      <c r="H3" s="289">
        <v>1.4265046296296297E-2</v>
      </c>
      <c r="I3" s="289">
        <v>1.3619212962962965E-2</v>
      </c>
      <c r="J3" s="353">
        <v>1.3724537037037035E-2</v>
      </c>
      <c r="K3" s="289">
        <v>1.3616898148148149E-2</v>
      </c>
      <c r="L3" s="289">
        <v>1.3458333333333334E-2</v>
      </c>
      <c r="M3" s="464"/>
      <c r="N3" s="338">
        <f t="shared" si="0"/>
        <v>1.3458333333333334E-2</v>
      </c>
      <c r="O3" s="339">
        <f t="shared" si="1"/>
        <v>4.3318119687830586E-3</v>
      </c>
      <c r="P3" s="340"/>
      <c r="Q3" s="340">
        <v>1.4640046296296297E-2</v>
      </c>
      <c r="R3" s="388"/>
      <c r="T3" s="388">
        <f>Q3-N3</f>
        <v>1.1817129629629625E-3</v>
      </c>
      <c r="U3" s="390">
        <f>T3/Q3</f>
        <v>8.0717843307771334E-2</v>
      </c>
    </row>
    <row r="4" spans="1:21">
      <c r="A4" s="278" t="s">
        <v>430</v>
      </c>
      <c r="B4" s="278" t="s">
        <v>431</v>
      </c>
      <c r="C4" s="82">
        <v>10</v>
      </c>
      <c r="D4" s="255">
        <v>1.2237268518518517E-2</v>
      </c>
      <c r="E4" s="338">
        <v>1.4672453703703703E-2</v>
      </c>
      <c r="F4" s="338">
        <v>1.4322916666666666E-2</v>
      </c>
      <c r="G4" s="291">
        <v>1.4451736111111111E-2</v>
      </c>
      <c r="H4" s="289">
        <v>1.4140046296296296E-2</v>
      </c>
      <c r="I4" s="289">
        <v>1.4056712962962964E-2</v>
      </c>
      <c r="J4" s="353">
        <v>1.4489583333333332E-2</v>
      </c>
      <c r="K4" s="289">
        <v>1.3663194444444445E-2</v>
      </c>
      <c r="L4" s="353">
        <v>1.3912037037037037E-2</v>
      </c>
      <c r="M4" s="465"/>
      <c r="N4" s="338">
        <f t="shared" si="0"/>
        <v>1.3663194444444445E-2</v>
      </c>
      <c r="O4" s="339">
        <f t="shared" si="1"/>
        <v>4.39775028306536E-3</v>
      </c>
      <c r="P4" s="340">
        <v>1.4203703703703704E-2</v>
      </c>
      <c r="Q4" s="340"/>
      <c r="R4" s="388">
        <f>P4-N4</f>
        <v>5.4050925925925968E-4</v>
      </c>
      <c r="S4" s="390">
        <f>R4/N4</f>
        <v>3.955950868276157E-2</v>
      </c>
      <c r="T4" s="388"/>
    </row>
    <row r="5" spans="1:21">
      <c r="A5" s="278" t="s">
        <v>24</v>
      </c>
      <c r="B5" s="278" t="s">
        <v>482</v>
      </c>
      <c r="C5" s="82">
        <v>9</v>
      </c>
      <c r="D5" s="255">
        <v>1.2707175925925926E-2</v>
      </c>
      <c r="E5" s="290">
        <v>1.5634259259259257E-2</v>
      </c>
      <c r="F5" s="290">
        <v>1.5241898148148149E-2</v>
      </c>
      <c r="G5" s="289">
        <v>1.5208217592592594E-2</v>
      </c>
      <c r="H5" s="353">
        <v>1.5284722222222222E-2</v>
      </c>
      <c r="I5" s="289">
        <v>1.4109953703703706E-2</v>
      </c>
      <c r="J5" s="353">
        <v>1.4650462962962964E-2</v>
      </c>
      <c r="K5" s="353">
        <v>1.4376157407407409E-2</v>
      </c>
      <c r="L5" s="289">
        <v>1.393402777777778E-2</v>
      </c>
      <c r="M5" s="464"/>
      <c r="N5" s="338">
        <f t="shared" si="0"/>
        <v>1.393402777777778E-2</v>
      </c>
      <c r="O5" s="339">
        <f t="shared" si="1"/>
        <v>4.4849229697436575E-3</v>
      </c>
      <c r="P5" s="340"/>
      <c r="Q5" s="340">
        <v>1.5634259259259257E-2</v>
      </c>
      <c r="R5" s="388"/>
      <c r="T5" s="388">
        <f>Q5-N5</f>
        <v>1.7002314814814779E-3</v>
      </c>
      <c r="U5" s="390">
        <f>T5/Q5</f>
        <v>0.1087503701510214</v>
      </c>
    </row>
    <row r="6" spans="1:21">
      <c r="A6" s="278" t="s">
        <v>360</v>
      </c>
      <c r="B6" s="278" t="s">
        <v>361</v>
      </c>
      <c r="C6" s="82">
        <v>9</v>
      </c>
      <c r="D6" s="364">
        <v>1.3304398148148149E-2</v>
      </c>
      <c r="E6" s="338">
        <v>1.5510416666666667E-2</v>
      </c>
      <c r="F6" s="338">
        <v>1.5278935185185185E-2</v>
      </c>
      <c r="G6" s="353">
        <v>1.5352314814814813E-2</v>
      </c>
      <c r="H6" s="353">
        <v>1.5482638888888891E-2</v>
      </c>
      <c r="I6" s="289">
        <v>1.452662037037037E-2</v>
      </c>
      <c r="J6" s="353">
        <v>1.4796296296296295E-2</v>
      </c>
      <c r="K6" s="353">
        <v>1.4873842592592591E-2</v>
      </c>
      <c r="L6" s="289">
        <v>1.4468750000000001E-2</v>
      </c>
      <c r="M6" s="464"/>
      <c r="N6" s="338">
        <f t="shared" si="0"/>
        <v>1.4468750000000001E-2</v>
      </c>
      <c r="O6" s="339">
        <f t="shared" si="1"/>
        <v>4.6570331460059353E-3</v>
      </c>
      <c r="P6" s="340">
        <v>1.4762731481481481E-2</v>
      </c>
      <c r="Q6" s="340"/>
      <c r="R6" s="388">
        <f>P6-N6</f>
        <v>2.9398148148148014E-4</v>
      </c>
      <c r="S6" s="390">
        <f>R6/N6</f>
        <v>2.0318374530037504E-2</v>
      </c>
      <c r="T6" s="388"/>
    </row>
    <row r="7" spans="1:21">
      <c r="A7" s="278" t="s">
        <v>517</v>
      </c>
      <c r="B7" s="278" t="s">
        <v>518</v>
      </c>
      <c r="C7" s="82">
        <v>12</v>
      </c>
      <c r="D7" s="364">
        <v>1.3019675925925928E-2</v>
      </c>
      <c r="E7" s="339">
        <v>1.6446759259259262E-2</v>
      </c>
      <c r="F7" s="339">
        <v>1.6138888888888887E-2</v>
      </c>
      <c r="G7" s="213">
        <v>1.6548379629629632E-2</v>
      </c>
      <c r="H7" s="341">
        <v>1.6034722222222221E-2</v>
      </c>
      <c r="I7" s="214">
        <v>1.4962962962962963E-2</v>
      </c>
      <c r="J7" s="340">
        <v>1.5520833333333333E-2</v>
      </c>
      <c r="K7" s="340">
        <v>1.5212962962962963E-2</v>
      </c>
      <c r="L7" s="289">
        <v>1.4525462962962964E-2</v>
      </c>
      <c r="M7" s="464"/>
      <c r="N7" s="338">
        <f t="shared" si="0"/>
        <v>1.4525462962962964E-2</v>
      </c>
      <c r="O7" s="339">
        <f t="shared" si="1"/>
        <v>4.6752872556095103E-3</v>
      </c>
      <c r="P7" s="340">
        <v>1.5068287037037038E-2</v>
      </c>
      <c r="Q7" s="340"/>
      <c r="R7" s="388">
        <f>P7-N7</f>
        <v>5.4282407407407404E-4</v>
      </c>
      <c r="S7" s="390">
        <f>R7/N7</f>
        <v>3.7370517928286849E-2</v>
      </c>
      <c r="T7" s="388"/>
    </row>
    <row r="8" spans="1:21">
      <c r="A8" s="278" t="s">
        <v>519</v>
      </c>
      <c r="B8" s="278" t="s">
        <v>520</v>
      </c>
      <c r="C8" s="82">
        <v>12</v>
      </c>
      <c r="D8" s="364">
        <v>1.3295138888888889E-2</v>
      </c>
      <c r="E8" s="370">
        <v>1.6399305555555552E-2</v>
      </c>
      <c r="F8" s="338">
        <v>1.567013888888889E-2</v>
      </c>
      <c r="G8" s="352">
        <v>1.5553240740740742E-2</v>
      </c>
      <c r="H8" s="352">
        <v>1.5341435185185185E-2</v>
      </c>
      <c r="I8" s="352">
        <v>1.4902777777777779E-2</v>
      </c>
      <c r="J8" s="353">
        <v>1.5277777777777777E-2</v>
      </c>
      <c r="K8" s="340">
        <v>1.5474537037037038E-2</v>
      </c>
      <c r="L8" s="352">
        <v>1.4652777777777778E-2</v>
      </c>
      <c r="M8" s="466"/>
      <c r="N8" s="338">
        <f t="shared" si="0"/>
        <v>1.4652777777777778E-2</v>
      </c>
      <c r="O8" s="339">
        <f t="shared" si="1"/>
        <v>4.7162658690052903E-3</v>
      </c>
      <c r="P8" s="340">
        <v>1.4253472222222221E-2</v>
      </c>
      <c r="Q8" s="340"/>
      <c r="R8" s="389" t="s">
        <v>521</v>
      </c>
      <c r="S8" s="390" t="s">
        <v>521</v>
      </c>
      <c r="T8" s="388"/>
    </row>
    <row r="9" spans="1:21">
      <c r="A9" s="278" t="s">
        <v>522</v>
      </c>
      <c r="B9" s="278" t="s">
        <v>523</v>
      </c>
      <c r="C9" s="82">
        <v>12</v>
      </c>
      <c r="D9" s="255">
        <v>1.2570601851851852E-2</v>
      </c>
      <c r="E9" s="338">
        <v>1.5460648148148147E-2</v>
      </c>
      <c r="F9" s="326">
        <v>1.7681712962962962E-2</v>
      </c>
      <c r="G9" s="353">
        <v>1.5682291666666667E-2</v>
      </c>
      <c r="H9" s="353">
        <v>1.5584490740740741E-2</v>
      </c>
      <c r="I9" s="341">
        <v>1.492361111111111E-2</v>
      </c>
      <c r="J9" s="353">
        <v>1.5062500000000001E-2</v>
      </c>
      <c r="K9" s="289">
        <v>1.4721064814814817E-2</v>
      </c>
      <c r="L9" s="214">
        <v>1.4657407407407405E-2</v>
      </c>
      <c r="M9" s="214"/>
      <c r="N9" s="339">
        <f t="shared" si="0"/>
        <v>1.4657407407407405E-2</v>
      </c>
      <c r="O9" s="339">
        <f t="shared" si="1"/>
        <v>4.7177560004015E-3</v>
      </c>
      <c r="P9" s="340">
        <v>1.4831018518518519E-2</v>
      </c>
      <c r="Q9" s="340"/>
      <c r="R9" s="388">
        <f>P9-N9</f>
        <v>1.7361111111111396E-4</v>
      </c>
      <c r="S9" s="390">
        <f>R9/N9</f>
        <v>1.1844598862918705E-2</v>
      </c>
      <c r="T9" s="388"/>
    </row>
    <row r="10" spans="1:21">
      <c r="A10" s="278" t="s">
        <v>356</v>
      </c>
      <c r="B10" s="278" t="s">
        <v>357</v>
      </c>
      <c r="C10" s="82">
        <v>7</v>
      </c>
      <c r="D10" s="364">
        <v>1.3928240740740741E-2</v>
      </c>
      <c r="E10" s="369">
        <v>1.3052083333333334E-2</v>
      </c>
      <c r="F10" s="310">
        <v>1.6287037037037037E-2</v>
      </c>
      <c r="G10" s="213">
        <v>1.6654282407407409E-2</v>
      </c>
      <c r="H10" s="214">
        <v>1.6023148148148151E-2</v>
      </c>
      <c r="I10" s="392">
        <v>1.4864583333333334E-2</v>
      </c>
      <c r="J10" s="359">
        <v>1.5571759259259257E-2</v>
      </c>
      <c r="K10" s="393">
        <v>1.5158564814814814E-2</v>
      </c>
      <c r="L10" s="381">
        <v>1.4763888888888889E-2</v>
      </c>
      <c r="M10" s="381"/>
      <c r="N10" s="339">
        <f>MIN(F10:L10)</f>
        <v>1.4763888888888889E-2</v>
      </c>
      <c r="O10" s="339">
        <f t="shared" si="1"/>
        <v>4.7520290225143355E-3</v>
      </c>
      <c r="P10" s="340"/>
      <c r="Q10" s="340">
        <v>1.6287037037037037E-2</v>
      </c>
      <c r="R10" s="388"/>
      <c r="T10" s="388">
        <f>Q10-N10</f>
        <v>1.5231481481481485E-3</v>
      </c>
      <c r="U10" s="390">
        <f>T10/Q10</f>
        <v>9.3519044911881774E-2</v>
      </c>
    </row>
    <row r="11" spans="1:21">
      <c r="A11" s="278" t="s">
        <v>483</v>
      </c>
      <c r="B11" s="278" t="s">
        <v>484</v>
      </c>
      <c r="C11" s="82">
        <v>11</v>
      </c>
      <c r="D11" s="255">
        <v>1.2952546296296297E-2</v>
      </c>
      <c r="E11" s="338">
        <v>1.6111111111111111E-2</v>
      </c>
      <c r="F11" s="339">
        <v>1.6011574074074077E-2</v>
      </c>
      <c r="G11" s="340">
        <v>1.6666782407407408E-2</v>
      </c>
      <c r="H11" s="340">
        <v>1.6133101851851853E-2</v>
      </c>
      <c r="I11" s="340" t="s">
        <v>365</v>
      </c>
      <c r="J11" s="340">
        <v>1.6401620370370368E-2</v>
      </c>
      <c r="K11" s="341">
        <v>1.5534722222222222E-2</v>
      </c>
      <c r="L11" s="341">
        <v>1.5215277777777779E-2</v>
      </c>
      <c r="M11" s="341"/>
      <c r="N11" s="339">
        <f>MIN(E11:L11)</f>
        <v>1.5215277777777779E-2</v>
      </c>
      <c r="O11" s="339">
        <f t="shared" si="1"/>
        <v>4.8973168336448308E-3</v>
      </c>
      <c r="P11" s="340">
        <v>1.5015046296296295E-2</v>
      </c>
      <c r="Q11" s="340"/>
      <c r="R11" s="389" t="s">
        <v>521</v>
      </c>
      <c r="S11" s="390" t="s">
        <v>521</v>
      </c>
      <c r="T11" s="388"/>
    </row>
    <row r="12" spans="1:21">
      <c r="A12" s="278" t="s">
        <v>524</v>
      </c>
      <c r="B12" s="278" t="s">
        <v>525</v>
      </c>
      <c r="C12" s="82">
        <v>12</v>
      </c>
      <c r="D12" s="255">
        <v>1.2684027777777778E-2</v>
      </c>
      <c r="E12" s="338">
        <v>1.5677083333333331E-2</v>
      </c>
      <c r="F12" s="331">
        <v>1.5865740740740739E-2</v>
      </c>
      <c r="G12" s="340">
        <v>1.5816319444444445E-2</v>
      </c>
      <c r="H12" s="347">
        <v>1.5870370370370371E-2</v>
      </c>
      <c r="I12" s="341">
        <v>1.5289351851851851E-2</v>
      </c>
      <c r="J12" s="347">
        <v>1.5901620370370372E-2</v>
      </c>
      <c r="K12" s="340">
        <v>1.5721064814814813E-2</v>
      </c>
      <c r="L12" s="340">
        <v>1.5910879629629629E-2</v>
      </c>
      <c r="M12" s="340"/>
      <c r="N12" s="339">
        <f>MIN(E12:L12)</f>
        <v>1.5289351851851851E-2</v>
      </c>
      <c r="O12" s="339">
        <f t="shared" si="1"/>
        <v>4.9211589359841931E-3</v>
      </c>
      <c r="P12" s="340">
        <v>1.4461805555555554E-2</v>
      </c>
      <c r="Q12" s="340"/>
      <c r="R12" s="389" t="s">
        <v>521</v>
      </c>
      <c r="S12" s="390" t="s">
        <v>521</v>
      </c>
      <c r="T12" s="388"/>
    </row>
    <row r="13" spans="1:21">
      <c r="A13" s="278" t="s">
        <v>363</v>
      </c>
      <c r="B13" s="278" t="s">
        <v>364</v>
      </c>
      <c r="C13" s="82">
        <v>9</v>
      </c>
      <c r="D13" s="364">
        <v>1.398263888888889E-2</v>
      </c>
      <c r="E13" s="339">
        <v>1.7548611111111109E-2</v>
      </c>
      <c r="F13" s="326" t="s">
        <v>365</v>
      </c>
      <c r="G13" s="341">
        <v>1.7015625000000003E-2</v>
      </c>
      <c r="H13" s="341">
        <v>1.6849537037037034E-2</v>
      </c>
      <c r="I13" s="341">
        <v>1.6149305555555556E-2</v>
      </c>
      <c r="J13" s="341">
        <v>1.6148148148148148E-2</v>
      </c>
      <c r="K13" s="341">
        <v>1.592013888888889E-2</v>
      </c>
      <c r="L13" s="214">
        <v>1.5479166666666667E-2</v>
      </c>
      <c r="M13" s="214"/>
      <c r="N13" s="339">
        <f>MIN(E13:L13)</f>
        <v>1.5479166666666667E-2</v>
      </c>
      <c r="O13" s="339">
        <f t="shared" si="1"/>
        <v>4.982254323228812E-3</v>
      </c>
      <c r="P13" s="340">
        <v>1.5792824074074074E-2</v>
      </c>
      <c r="Q13" s="340"/>
      <c r="R13" s="388">
        <f>P13-N13</f>
        <v>3.1365740740740659E-4</v>
      </c>
      <c r="S13" s="390">
        <f>R13/N13</f>
        <v>2.0263197248392349E-2</v>
      </c>
      <c r="T13" s="388"/>
    </row>
    <row r="14" spans="1:21">
      <c r="A14" s="278" t="s">
        <v>42</v>
      </c>
      <c r="B14" s="368" t="s">
        <v>147</v>
      </c>
      <c r="C14" s="82">
        <v>11</v>
      </c>
      <c r="D14" s="364">
        <v>1.427199074074074E-2</v>
      </c>
      <c r="E14" s="369">
        <v>1.33125E-2</v>
      </c>
      <c r="F14" s="339">
        <v>1.7349537037037038E-2</v>
      </c>
      <c r="G14" s="341">
        <v>1.7158796296296294E-2</v>
      </c>
      <c r="H14" s="341">
        <v>1.7008101851851854E-2</v>
      </c>
      <c r="I14" s="214">
        <v>1.5853009259259258E-2</v>
      </c>
      <c r="J14" s="340">
        <v>1.6644675925925927E-2</v>
      </c>
      <c r="K14" s="340">
        <v>1.6063657407407408E-2</v>
      </c>
      <c r="L14" s="214">
        <v>1.5702546296296298E-2</v>
      </c>
      <c r="M14" s="214"/>
      <c r="N14" s="339">
        <f>MIN(F14:L14)</f>
        <v>1.5702546296296298E-2</v>
      </c>
      <c r="O14" s="339">
        <f t="shared" si="1"/>
        <v>5.0541531630959547E-3</v>
      </c>
      <c r="P14" s="340">
        <v>1.6206018518518519E-2</v>
      </c>
      <c r="Q14" s="340"/>
      <c r="R14" s="388">
        <f>P14-N14</f>
        <v>5.0347222222222113E-4</v>
      </c>
      <c r="S14" s="390">
        <f>R14/N14</f>
        <v>3.2063094272867916E-2</v>
      </c>
      <c r="T14" s="388"/>
    </row>
    <row r="15" spans="1:21">
      <c r="A15" s="278" t="s">
        <v>526</v>
      </c>
      <c r="B15" s="278" t="s">
        <v>527</v>
      </c>
      <c r="C15" s="82">
        <v>10</v>
      </c>
      <c r="D15" s="364">
        <v>1.3299768518518518E-2</v>
      </c>
      <c r="E15" s="339">
        <v>1.6255787037037037E-2</v>
      </c>
      <c r="F15" s="339">
        <v>1.6020833333333335E-2</v>
      </c>
      <c r="G15" s="213">
        <v>1.6606249999999999E-2</v>
      </c>
      <c r="H15" s="340">
        <v>1.6035879629629629E-2</v>
      </c>
      <c r="I15" s="341">
        <v>1.5787037037037037E-2</v>
      </c>
      <c r="J15" s="340">
        <v>1.6E-2</v>
      </c>
      <c r="K15" s="340">
        <v>1.5854166666666666E-2</v>
      </c>
      <c r="L15" s="341">
        <v>1.5747685185185184E-2</v>
      </c>
      <c r="M15" s="341"/>
      <c r="N15" s="339">
        <f>MIN(E15:L15)</f>
        <v>1.5747685185185184E-2</v>
      </c>
      <c r="O15" s="339">
        <f t="shared" si="1"/>
        <v>5.0686819442090029E-3</v>
      </c>
      <c r="P15" s="340">
        <v>1.4685185185185185E-2</v>
      </c>
      <c r="Q15" s="340"/>
      <c r="R15" s="389" t="s">
        <v>521</v>
      </c>
      <c r="S15" s="390" t="s">
        <v>521</v>
      </c>
      <c r="T15" s="388"/>
    </row>
    <row r="16" spans="1:21">
      <c r="A16" s="278" t="s">
        <v>528</v>
      </c>
      <c r="B16" s="278" t="s">
        <v>529</v>
      </c>
      <c r="C16" s="82">
        <v>8</v>
      </c>
      <c r="D16" s="364">
        <v>1.5148148148148147E-2</v>
      </c>
      <c r="E16" s="369" t="s">
        <v>295</v>
      </c>
      <c r="F16" s="372">
        <v>8.1203703703703698E-3</v>
      </c>
      <c r="G16" s="340" t="s">
        <v>365</v>
      </c>
      <c r="H16" s="374">
        <v>1.1355324074074073E-2</v>
      </c>
      <c r="I16" s="341">
        <v>1.6665509259259258E-2</v>
      </c>
      <c r="J16" s="340">
        <v>1.7149305555555557E-2</v>
      </c>
      <c r="K16" s="214">
        <v>1.6509259259259258E-2</v>
      </c>
      <c r="L16" s="214">
        <v>1.5783564814814813E-2</v>
      </c>
      <c r="M16" s="214"/>
      <c r="N16" s="339">
        <f>MIN(I16:L16)</f>
        <v>1.5783564814814813E-2</v>
      </c>
      <c r="O16" s="339">
        <f t="shared" si="1"/>
        <v>5.0802304625296316E-3</v>
      </c>
      <c r="P16" s="340"/>
      <c r="Q16" s="340">
        <v>1.6665509259259258E-2</v>
      </c>
      <c r="R16" s="388"/>
      <c r="T16" s="388">
        <f>Q16-N16</f>
        <v>8.8194444444444561E-4</v>
      </c>
      <c r="U16" s="390">
        <f>T16/Q16</f>
        <v>5.2920341690395237E-2</v>
      </c>
    </row>
    <row r="17" spans="1:39">
      <c r="A17" s="278" t="s">
        <v>445</v>
      </c>
      <c r="B17" s="278" t="s">
        <v>446</v>
      </c>
      <c r="C17" s="82">
        <v>10</v>
      </c>
      <c r="D17" s="364">
        <v>1.4297453703703706E-2</v>
      </c>
      <c r="E17" s="339">
        <v>1.807175925925926E-2</v>
      </c>
      <c r="F17" s="339">
        <v>1.7128472222222222E-2</v>
      </c>
      <c r="G17" s="340">
        <v>1.7318287037037038E-2</v>
      </c>
      <c r="H17" s="340">
        <v>1.7469907407407406E-2</v>
      </c>
      <c r="I17" s="214">
        <v>1.6075231481481482E-2</v>
      </c>
      <c r="J17" s="340">
        <v>1.6714120370370369E-2</v>
      </c>
      <c r="K17" s="214">
        <v>1.6026620370370368E-2</v>
      </c>
      <c r="L17" s="214">
        <v>1.587152777777778E-2</v>
      </c>
      <c r="M17" s="214"/>
      <c r="N17" s="339">
        <f>MIN(E17:L17)</f>
        <v>1.587152777777778E-2</v>
      </c>
      <c r="O17" s="339">
        <f t="shared" si="1"/>
        <v>5.1085429590576265E-3</v>
      </c>
      <c r="P17" s="340">
        <v>1.6969907407407409E-2</v>
      </c>
      <c r="Q17" s="340"/>
      <c r="R17" s="388">
        <f>P17-N17</f>
        <v>1.0983796296296297E-3</v>
      </c>
      <c r="S17" s="390">
        <f>R17/N17</f>
        <v>6.9204404579596007E-2</v>
      </c>
      <c r="T17" s="388"/>
    </row>
    <row r="18" spans="1:39">
      <c r="A18" s="368" t="s">
        <v>530</v>
      </c>
      <c r="B18" s="278" t="s">
        <v>488</v>
      </c>
      <c r="C18" s="82">
        <v>11</v>
      </c>
      <c r="D18" s="364">
        <v>1.3952546296296296E-2</v>
      </c>
      <c r="E18" s="339">
        <v>1.7915509259259259E-2</v>
      </c>
      <c r="F18" s="339">
        <v>1.7696759259259259E-2</v>
      </c>
      <c r="G18" s="360">
        <v>1.7892824074074075E-2</v>
      </c>
      <c r="H18" s="382">
        <v>1.7502314814814814E-2</v>
      </c>
      <c r="I18" s="214">
        <v>1.6092592592592592E-2</v>
      </c>
      <c r="J18" s="340">
        <v>1.6672453703703703E-2</v>
      </c>
      <c r="K18" s="340">
        <v>1.6486111111111111E-2</v>
      </c>
      <c r="L18" s="214">
        <v>1.5967592592592592E-2</v>
      </c>
      <c r="M18" s="214"/>
      <c r="N18" s="339">
        <f>MIN(E18:L18)</f>
        <v>1.5967592592592592E-2</v>
      </c>
      <c r="O18" s="339">
        <f t="shared" si="1"/>
        <v>5.1394631855289875E-3</v>
      </c>
      <c r="P18" s="340">
        <v>1.6101851851851853E-2</v>
      </c>
      <c r="Q18" s="340"/>
      <c r="R18" s="388">
        <f>P18-N18</f>
        <v>1.3425925925926105E-4</v>
      </c>
      <c r="S18" s="390">
        <f>R18/N18</f>
        <v>8.4082342708032432E-3</v>
      </c>
      <c r="T18" s="388"/>
    </row>
    <row r="19" spans="1:39" ht="11.1" customHeight="1">
      <c r="A19" s="278" t="s">
        <v>366</v>
      </c>
      <c r="B19" s="278" t="s">
        <v>367</v>
      </c>
      <c r="C19" s="82">
        <v>7</v>
      </c>
      <c r="D19" s="364">
        <v>1.4327546296296297E-2</v>
      </c>
      <c r="E19" s="369" t="s">
        <v>531</v>
      </c>
      <c r="F19" s="310">
        <v>1.7401620370370369E-2</v>
      </c>
      <c r="G19" s="360">
        <v>1.774826388888889E-2</v>
      </c>
      <c r="H19" s="223">
        <v>1.7086805555555556E-2</v>
      </c>
      <c r="I19" s="214">
        <v>1.6312499999999997E-2</v>
      </c>
      <c r="J19" s="340">
        <v>1.6724537037037034E-2</v>
      </c>
      <c r="K19" s="340">
        <v>1.6421296296296298E-2</v>
      </c>
      <c r="L19" s="214">
        <v>1.5991898148148147E-2</v>
      </c>
      <c r="M19" s="214"/>
      <c r="N19" s="339">
        <f>MIN(F19:L19)</f>
        <v>1.5991898148148147E-2</v>
      </c>
      <c r="O19" s="339">
        <f t="shared" si="1"/>
        <v>5.1472863753590911E-3</v>
      </c>
      <c r="P19" s="340"/>
      <c r="Q19" s="340">
        <v>1.7401620370370369E-2</v>
      </c>
      <c r="R19" s="388"/>
      <c r="T19" s="388">
        <f>Q19-N19</f>
        <v>1.4097222222222219E-3</v>
      </c>
      <c r="U19" s="390">
        <f>T19/Q19</f>
        <v>8.1010974393082788E-2</v>
      </c>
    </row>
    <row r="20" spans="1:39">
      <c r="A20" s="278" t="s">
        <v>532</v>
      </c>
      <c r="B20" s="278" t="s">
        <v>533</v>
      </c>
      <c r="C20" s="82">
        <v>8</v>
      </c>
      <c r="D20" s="364">
        <v>1.439699074074074E-2</v>
      </c>
      <c r="E20" s="369">
        <v>1.3165509259259259E-2</v>
      </c>
      <c r="F20" s="310">
        <v>1.7303240740740741E-2</v>
      </c>
      <c r="G20" s="214">
        <v>1.7078935185185187E-2</v>
      </c>
      <c r="H20" s="223">
        <v>1.7078703703703704E-2</v>
      </c>
      <c r="I20" s="214">
        <v>1.6179398148148148E-2</v>
      </c>
      <c r="J20" s="340" t="s">
        <v>365</v>
      </c>
      <c r="K20" s="340" t="s">
        <v>295</v>
      </c>
      <c r="L20" s="340" t="s">
        <v>295</v>
      </c>
      <c r="M20" s="340"/>
      <c r="N20" s="339">
        <f>MIN(F20:L20)</f>
        <v>1.6179398148148148E-2</v>
      </c>
      <c r="O20" s="339">
        <f t="shared" si="1"/>
        <v>5.2076366969056043E-3</v>
      </c>
      <c r="P20" s="340"/>
      <c r="Q20" s="340">
        <v>1.7303240740740741E-2</v>
      </c>
      <c r="R20" s="388"/>
      <c r="T20" s="388">
        <f>Q20-N20</f>
        <v>1.1238425925925929E-3</v>
      </c>
      <c r="U20" s="390">
        <f>T20/Q20</f>
        <v>6.4949832775919758E-2</v>
      </c>
    </row>
    <row r="21" spans="1:39">
      <c r="A21" s="278" t="s">
        <v>534</v>
      </c>
      <c r="B21" s="278" t="s">
        <v>535</v>
      </c>
      <c r="C21" s="82">
        <v>11</v>
      </c>
      <c r="D21" s="364">
        <v>1.4562499999999999E-2</v>
      </c>
      <c r="E21" s="369">
        <v>1.3368055555555557E-2</v>
      </c>
      <c r="F21" s="339">
        <v>1.7707175925925928E-2</v>
      </c>
      <c r="G21" s="340">
        <v>1.7987152777777776E-2</v>
      </c>
      <c r="H21" s="360">
        <v>1.8098379629629631E-2</v>
      </c>
      <c r="I21" s="315">
        <v>1.681712962962963E-2</v>
      </c>
      <c r="J21" s="340">
        <v>1.7452546296296296E-2</v>
      </c>
      <c r="K21" s="340">
        <v>1.6981481481481483E-2</v>
      </c>
      <c r="L21" s="214">
        <v>1.6267361111111111E-2</v>
      </c>
      <c r="M21" s="214"/>
      <c r="N21" s="339">
        <f>MIN(F21:L21)</f>
        <v>1.6267361111111111E-2</v>
      </c>
      <c r="O21" s="339">
        <f t="shared" si="1"/>
        <v>5.2359491934335983E-3</v>
      </c>
      <c r="P21" s="340">
        <v>1.6837962962962961E-2</v>
      </c>
      <c r="Q21" s="340"/>
      <c r="R21" s="388">
        <f>P21-N21</f>
        <v>5.7060185185184992E-4</v>
      </c>
      <c r="S21" s="390">
        <f>R21/N21</f>
        <v>3.5076485236570497E-2</v>
      </c>
      <c r="T21" s="388"/>
    </row>
    <row r="22" spans="1:39" ht="12" customHeight="1">
      <c r="A22" s="278" t="s">
        <v>368</v>
      </c>
      <c r="B22" s="278" t="s">
        <v>369</v>
      </c>
      <c r="C22" s="82">
        <v>8</v>
      </c>
      <c r="D22" s="364">
        <v>1.4423611111111111E-2</v>
      </c>
      <c r="E22" s="339">
        <v>1.8145833333333333E-2</v>
      </c>
      <c r="F22" s="339">
        <v>1.8000000000000002E-2</v>
      </c>
      <c r="G22" s="341">
        <v>1.7834259259259262E-2</v>
      </c>
      <c r="H22" s="341">
        <v>1.7542824074074075E-2</v>
      </c>
      <c r="I22" s="214">
        <v>1.6442129629629629E-2</v>
      </c>
      <c r="J22" s="340">
        <v>1.7662037037037035E-2</v>
      </c>
      <c r="K22" s="340">
        <v>1.7079861111111112E-2</v>
      </c>
      <c r="L22" s="214">
        <v>1.6385416666666666E-2</v>
      </c>
      <c r="M22" s="214"/>
      <c r="N22" s="339">
        <f>MIN(E22:L22)</f>
        <v>1.6385416666666666E-2</v>
      </c>
      <c r="O22" s="339">
        <f t="shared" si="1"/>
        <v>5.2739475440369589E-3</v>
      </c>
      <c r="P22" s="340">
        <v>1.6645833333333332E-2</v>
      </c>
      <c r="Q22" s="340"/>
      <c r="R22" s="388">
        <f>P22-N22</f>
        <v>2.6041666666666574E-4</v>
      </c>
      <c r="S22" s="390">
        <f>R22/N22</f>
        <v>1.5893197711379474E-2</v>
      </c>
      <c r="T22" s="388"/>
    </row>
    <row r="23" spans="1:39">
      <c r="A23" s="368" t="s">
        <v>536</v>
      </c>
      <c r="B23" s="278" t="s">
        <v>101</v>
      </c>
      <c r="C23" s="82">
        <v>9</v>
      </c>
      <c r="D23" s="364">
        <v>1.3915509259259259E-2</v>
      </c>
      <c r="E23" s="339">
        <v>1.7953703703703704E-2</v>
      </c>
      <c r="F23" s="339">
        <v>1.7336805555555553E-2</v>
      </c>
      <c r="G23" s="340">
        <v>1.7548495370370371E-2</v>
      </c>
      <c r="H23" s="341">
        <v>1.7142361111111112E-2</v>
      </c>
      <c r="I23" s="340" t="s">
        <v>365</v>
      </c>
      <c r="J23" s="340" t="s">
        <v>365</v>
      </c>
      <c r="K23" s="357">
        <v>1.745601851851852E-2</v>
      </c>
      <c r="L23" s="341">
        <v>1.6437500000000001E-2</v>
      </c>
      <c r="M23" s="341"/>
      <c r="N23" s="339">
        <f>MIN(E23:L23)</f>
        <v>1.6437500000000001E-2</v>
      </c>
      <c r="O23" s="339">
        <f t="shared" si="1"/>
        <v>5.2907115222443242E-3</v>
      </c>
      <c r="P23" s="340">
        <v>1.562037037037037E-2</v>
      </c>
      <c r="Q23" s="340"/>
      <c r="R23" s="389" t="s">
        <v>521</v>
      </c>
      <c r="S23" s="390" t="s">
        <v>521</v>
      </c>
      <c r="T23" s="388"/>
    </row>
    <row r="24" spans="1:39">
      <c r="A24" s="278" t="s">
        <v>59</v>
      </c>
      <c r="B24" s="278" t="s">
        <v>486</v>
      </c>
      <c r="C24" s="82">
        <v>11</v>
      </c>
      <c r="D24" s="364">
        <v>1.4394675925925924E-2</v>
      </c>
      <c r="E24" s="310">
        <v>1.8277777777777778E-2</v>
      </c>
      <c r="F24" s="310">
        <v>1.8042824074074072E-2</v>
      </c>
      <c r="G24" s="214">
        <v>1.7951620370370371E-2</v>
      </c>
      <c r="H24" s="214">
        <v>1.7565972222222222E-2</v>
      </c>
      <c r="I24" s="214">
        <v>1.674074074074074E-2</v>
      </c>
      <c r="J24" s="340">
        <v>1.7093749999999998E-2</v>
      </c>
      <c r="K24" s="340">
        <v>1.7221064814814814E-2</v>
      </c>
      <c r="L24" s="214">
        <v>1.6481481481481482E-2</v>
      </c>
      <c r="M24" s="214"/>
      <c r="N24" s="339">
        <f>MIN(E24:L24)</f>
        <v>1.6481481481481482E-2</v>
      </c>
      <c r="O24" s="339">
        <f t="shared" si="1"/>
        <v>5.3048677705083208E-3</v>
      </c>
      <c r="P24" s="340">
        <v>1.8696759259259257E-2</v>
      </c>
      <c r="Q24" s="340"/>
      <c r="R24" s="388">
        <f>P24-N24</f>
        <v>2.2152777777777743E-3</v>
      </c>
      <c r="S24" s="390">
        <f>R24/N24</f>
        <v>0.13441011235955036</v>
      </c>
      <c r="T24" s="388"/>
    </row>
    <row r="25" spans="1:39">
      <c r="A25" s="278" t="s">
        <v>376</v>
      </c>
      <c r="B25" s="278" t="s">
        <v>367</v>
      </c>
      <c r="C25" s="82">
        <v>7</v>
      </c>
      <c r="D25" s="364">
        <v>1.4336805555555556E-2</v>
      </c>
      <c r="E25" s="369">
        <v>1.5521990740740741E-2</v>
      </c>
      <c r="F25" s="310">
        <v>1.8314814814814815E-2</v>
      </c>
      <c r="G25" s="214">
        <v>1.7919560185185184E-2</v>
      </c>
      <c r="H25" s="340">
        <v>1.8155092592592594E-2</v>
      </c>
      <c r="I25" s="214">
        <v>1.6546296296296299E-2</v>
      </c>
      <c r="J25" s="340">
        <v>1.7916666666666668E-2</v>
      </c>
      <c r="K25" s="340">
        <v>1.7087962962962961E-2</v>
      </c>
      <c r="L25" s="340">
        <v>1.6579861111111111E-2</v>
      </c>
      <c r="M25" s="340"/>
      <c r="N25" s="339">
        <f>MIN(F25:L25)</f>
        <v>1.6546296296296299E-2</v>
      </c>
      <c r="O25" s="339">
        <f t="shared" si="1"/>
        <v>5.3257296100552637E-3</v>
      </c>
      <c r="P25" s="340"/>
      <c r="Q25" s="340">
        <v>1.8314814814814815E-2</v>
      </c>
      <c r="R25" s="388"/>
      <c r="T25" s="388">
        <f>Q25-N25</f>
        <v>1.7685185185185165E-3</v>
      </c>
      <c r="U25" s="390">
        <f>T25/Q25</f>
        <v>9.656218402426682E-2</v>
      </c>
    </row>
    <row r="26" spans="1:39">
      <c r="A26" s="278" t="s">
        <v>393</v>
      </c>
      <c r="B26" s="278" t="s">
        <v>394</v>
      </c>
      <c r="C26" s="82">
        <v>7</v>
      </c>
      <c r="D26" s="364">
        <v>1.4543981481481482E-2</v>
      </c>
      <c r="E26" s="391">
        <v>1.506712962962963E-2</v>
      </c>
      <c r="F26" s="310">
        <v>1.756712962962963E-2</v>
      </c>
      <c r="G26" s="340">
        <v>1.7922106481481483E-2</v>
      </c>
      <c r="H26" s="340">
        <v>1.7841435185185186E-2</v>
      </c>
      <c r="I26" s="214">
        <v>1.6581018518518519E-2</v>
      </c>
      <c r="J26" s="340">
        <v>1.7910879629629631E-2</v>
      </c>
      <c r="K26" s="340">
        <v>1.7150462962962961E-2</v>
      </c>
      <c r="L26" s="340">
        <v>1.6625000000000001E-2</v>
      </c>
      <c r="M26" s="340"/>
      <c r="N26" s="339">
        <f>MIN(F26:L26)</f>
        <v>1.6581018518518519E-2</v>
      </c>
      <c r="O26" s="339">
        <f t="shared" si="1"/>
        <v>5.3369055955268399E-3</v>
      </c>
      <c r="P26" s="340"/>
      <c r="Q26" s="340">
        <v>1.756712962962963E-2</v>
      </c>
      <c r="R26" s="388"/>
      <c r="T26" s="388">
        <f>Q26-N26</f>
        <v>9.8611111111111122E-4</v>
      </c>
      <c r="U26" s="390">
        <f>T26/Q26</f>
        <v>5.6133877981288709E-2</v>
      </c>
    </row>
    <row r="27" spans="1:39">
      <c r="A27" s="278" t="s">
        <v>537</v>
      </c>
      <c r="B27" s="278" t="s">
        <v>538</v>
      </c>
      <c r="C27" s="82">
        <v>12</v>
      </c>
      <c r="D27" s="364">
        <v>1.4938657407407407E-2</v>
      </c>
      <c r="E27" s="279">
        <v>1.8423611111111113E-2</v>
      </c>
      <c r="F27" s="310">
        <v>1.8070601851851855E-2</v>
      </c>
      <c r="G27" s="340" t="s">
        <v>295</v>
      </c>
      <c r="H27" s="340">
        <v>1.8803240740740742E-2</v>
      </c>
      <c r="I27" s="214">
        <v>1.7023148148148145E-2</v>
      </c>
      <c r="J27" s="340">
        <v>1.7818287037037039E-2</v>
      </c>
      <c r="K27" s="340">
        <v>1.7070601851851854E-2</v>
      </c>
      <c r="L27" s="214">
        <v>1.6689814814814817E-2</v>
      </c>
      <c r="M27" s="214"/>
      <c r="N27" s="339">
        <f>MIN(E27:L27)</f>
        <v>1.6689814814814817E-2</v>
      </c>
      <c r="O27" s="339">
        <f t="shared" si="1"/>
        <v>5.3719236833377803E-3</v>
      </c>
      <c r="P27" s="340"/>
      <c r="Q27" s="340">
        <v>1.8423611111111113E-2</v>
      </c>
      <c r="R27" s="388"/>
      <c r="T27" s="388">
        <f>Q27-N27</f>
        <v>1.7337962962962958E-3</v>
      </c>
      <c r="U27" s="390">
        <f>T27/Q27</f>
        <v>9.4107299912049219E-2</v>
      </c>
    </row>
    <row r="28" spans="1:39">
      <c r="A28" s="278" t="s">
        <v>413</v>
      </c>
      <c r="B28" s="278" t="s">
        <v>414</v>
      </c>
      <c r="C28" s="82">
        <v>8</v>
      </c>
      <c r="D28" s="364">
        <v>1.4693287037037038E-2</v>
      </c>
      <c r="E28" s="326" t="s">
        <v>295</v>
      </c>
      <c r="F28" s="339">
        <v>1.8101851851851852E-2</v>
      </c>
      <c r="G28" s="340" t="s">
        <v>365</v>
      </c>
      <c r="H28" s="340">
        <v>2.0113425925925927E-2</v>
      </c>
      <c r="I28" s="341">
        <v>1.6709490740740744E-2</v>
      </c>
      <c r="J28" s="340" t="s">
        <v>365</v>
      </c>
      <c r="K28" s="340">
        <v>1.7175925925925924E-2</v>
      </c>
      <c r="L28" s="340">
        <v>1.6796296296296299E-2</v>
      </c>
      <c r="M28" s="340"/>
      <c r="N28" s="339">
        <f>MIN(E28:L28)</f>
        <v>1.6709490740740744E-2</v>
      </c>
      <c r="O28" s="339">
        <f t="shared" si="1"/>
        <v>5.3782567417716741E-3</v>
      </c>
      <c r="P28" s="340">
        <v>1.621527777777778E-2</v>
      </c>
      <c r="Q28" s="340"/>
      <c r="R28" s="389" t="s">
        <v>521</v>
      </c>
      <c r="S28" s="390" t="s">
        <v>521</v>
      </c>
      <c r="T28" s="388"/>
    </row>
    <row r="29" spans="1:39">
      <c r="A29" s="278" t="s">
        <v>539</v>
      </c>
      <c r="B29" s="278" t="s">
        <v>505</v>
      </c>
      <c r="C29" s="82">
        <v>12</v>
      </c>
      <c r="D29" s="364">
        <v>1.6218750000000001E-2</v>
      </c>
      <c r="E29" s="369">
        <v>1.5721064814814813E-2</v>
      </c>
      <c r="F29" s="372">
        <v>8.261574074074074E-3</v>
      </c>
      <c r="G29" s="341">
        <v>1.9333564814814814E-2</v>
      </c>
      <c r="H29" s="341">
        <v>1.8709490740740738E-2</v>
      </c>
      <c r="I29" s="341">
        <v>1.7427083333333333E-2</v>
      </c>
      <c r="J29" s="340">
        <v>1.8416666666666668E-2</v>
      </c>
      <c r="K29" s="214">
        <v>1.716087962962963E-2</v>
      </c>
      <c r="L29" s="214">
        <v>1.6719907407407409E-2</v>
      </c>
      <c r="M29" s="214"/>
      <c r="N29" s="339">
        <f>MIN(G29:L29)</f>
        <v>1.6719907407407409E-2</v>
      </c>
      <c r="O29" s="339">
        <f t="shared" si="1"/>
        <v>5.3816095374131468E-3</v>
      </c>
      <c r="P29" s="340">
        <v>1.7322916666666667E-2</v>
      </c>
      <c r="Q29" s="340"/>
      <c r="R29" s="388">
        <f>P29-N29</f>
        <v>6.03009259259258E-4</v>
      </c>
      <c r="S29" s="390">
        <f>R29/N29</f>
        <v>3.6065346808805125E-2</v>
      </c>
      <c r="T29" s="388"/>
    </row>
    <row r="30" spans="1:39">
      <c r="A30" s="278" t="s">
        <v>404</v>
      </c>
      <c r="B30" s="278" t="s">
        <v>405</v>
      </c>
      <c r="C30" s="82">
        <v>9</v>
      </c>
      <c r="D30" s="364">
        <v>1.5297453703703702E-2</v>
      </c>
      <c r="E30" s="339">
        <v>2.0496527777777777E-2</v>
      </c>
      <c r="F30" s="372">
        <v>8.0243055555555554E-3</v>
      </c>
      <c r="G30" s="341">
        <v>1.9225000000000003E-2</v>
      </c>
      <c r="H30" s="341">
        <v>1.8813657407407407E-2</v>
      </c>
      <c r="I30" s="229">
        <v>1.7531250000000002E-2</v>
      </c>
      <c r="J30" s="340" t="s">
        <v>365</v>
      </c>
      <c r="K30" s="214">
        <v>1.7273148148148149E-2</v>
      </c>
      <c r="L30" s="214">
        <v>1.6722222222222222E-2</v>
      </c>
      <c r="M30" s="214"/>
      <c r="N30" s="339">
        <f>MIN(E30,G30:L30)</f>
        <v>1.6722222222222222E-2</v>
      </c>
      <c r="O30" s="339">
        <f t="shared" si="1"/>
        <v>5.3823546031112508E-3</v>
      </c>
      <c r="P30" s="340">
        <v>1.8188657407407407E-2</v>
      </c>
      <c r="Q30" s="340"/>
      <c r="R30" s="388">
        <f>P30-N30</f>
        <v>1.4664351851851852E-3</v>
      </c>
      <c r="S30" s="390">
        <f>R30/N30</f>
        <v>8.7693798449612406E-2</v>
      </c>
      <c r="T30" s="388"/>
    </row>
    <row r="31" spans="1:39" s="308" customFormat="1">
      <c r="A31" s="278" t="s">
        <v>442</v>
      </c>
      <c r="B31" s="278" t="s">
        <v>74</v>
      </c>
      <c r="C31" s="82">
        <v>10</v>
      </c>
      <c r="D31" s="364">
        <v>1.4518518518518519E-2</v>
      </c>
      <c r="E31" s="339">
        <v>1.8535879629629628E-2</v>
      </c>
      <c r="F31" s="339">
        <v>1.8192129629629631E-2</v>
      </c>
      <c r="G31" s="341">
        <v>1.7951851851851851E-2</v>
      </c>
      <c r="H31" s="341">
        <v>1.7752314814814815E-2</v>
      </c>
      <c r="I31" s="214">
        <v>1.7315972222222222E-2</v>
      </c>
      <c r="J31" s="340">
        <v>1.8123842592592591E-2</v>
      </c>
      <c r="K31" s="214">
        <v>1.7210648148148149E-2</v>
      </c>
      <c r="L31" s="340" t="s">
        <v>365</v>
      </c>
      <c r="M31" s="340"/>
      <c r="N31" s="339">
        <f>MIN(E31:L31)</f>
        <v>1.7210648148148149E-2</v>
      </c>
      <c r="O31" s="339">
        <f t="shared" si="1"/>
        <v>5.5395634654114272E-3</v>
      </c>
      <c r="P31" s="340">
        <v>1.7693287037037035E-2</v>
      </c>
      <c r="Q31" s="340"/>
      <c r="R31" s="388">
        <f>P31-N31</f>
        <v>4.8263888888888662E-4</v>
      </c>
      <c r="S31" s="390">
        <f>R31/N31</f>
        <v>2.804303967720229E-2</v>
      </c>
      <c r="T31" s="388"/>
      <c r="U31" s="390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>
      <c r="A32" s="368" t="s">
        <v>399</v>
      </c>
      <c r="B32" s="278" t="s">
        <v>400</v>
      </c>
      <c r="C32" s="82">
        <v>9</v>
      </c>
      <c r="D32" s="326" t="s">
        <v>365</v>
      </c>
      <c r="E32" s="310">
        <v>2.0650462962962964E-2</v>
      </c>
      <c r="F32" s="372">
        <v>8.385416666666666E-3</v>
      </c>
      <c r="G32" s="340">
        <v>2.1125115740740743E-2</v>
      </c>
      <c r="H32" s="374">
        <v>1.2173611111111112E-2</v>
      </c>
      <c r="I32" s="214">
        <v>1.9748842592592592E-2</v>
      </c>
      <c r="J32" s="340">
        <v>1.9850694444444445E-2</v>
      </c>
      <c r="K32" s="214">
        <v>1.8038194444444444E-2</v>
      </c>
      <c r="L32" s="214">
        <v>1.7572916666666667E-2</v>
      </c>
      <c r="M32" s="214"/>
      <c r="N32" s="339">
        <f>MIN(E32,G32, I32:L32)</f>
        <v>1.7572916666666667E-2</v>
      </c>
      <c r="O32" s="339">
        <f t="shared" si="1"/>
        <v>5.656166247164876E-3</v>
      </c>
      <c r="P32" s="340"/>
      <c r="Q32" s="340">
        <v>2.0650462962962964E-2</v>
      </c>
      <c r="R32" s="388"/>
      <c r="T32" s="388">
        <f>Q32-N32</f>
        <v>3.077546296296297E-3</v>
      </c>
      <c r="U32" s="390">
        <f>T32/Q32</f>
        <v>0.14903037776034078</v>
      </c>
    </row>
    <row r="33" spans="1:21">
      <c r="A33" s="278" t="s">
        <v>495</v>
      </c>
      <c r="B33" s="278" t="s">
        <v>123</v>
      </c>
      <c r="C33" s="82">
        <v>11</v>
      </c>
      <c r="D33" s="364">
        <v>1.731712962962963E-2</v>
      </c>
      <c r="E33" s="369">
        <v>1.5641203703703702E-2</v>
      </c>
      <c r="F33" s="326" t="s">
        <v>365</v>
      </c>
      <c r="G33" s="341">
        <v>1.9363425925925926E-2</v>
      </c>
      <c r="H33" s="214">
        <v>1.9099537037037036E-2</v>
      </c>
      <c r="I33" s="381">
        <v>1.7675925925925925E-2</v>
      </c>
      <c r="J33" s="359">
        <v>1.8390046296296297E-2</v>
      </c>
      <c r="K33" s="359">
        <v>1.8037037037037035E-2</v>
      </c>
      <c r="L33" s="381">
        <v>1.7619212962962962E-2</v>
      </c>
      <c r="M33" s="381"/>
      <c r="N33" s="339">
        <f>MIN(G33:L33)</f>
        <v>1.7619212962962962E-2</v>
      </c>
      <c r="O33" s="339">
        <f t="shared" si="1"/>
        <v>5.6710675611269775E-3</v>
      </c>
      <c r="P33" s="340"/>
      <c r="Q33" s="340">
        <v>1.9363425925925926E-2</v>
      </c>
      <c r="R33" s="388"/>
      <c r="T33" s="388">
        <f>Q33-N33</f>
        <v>1.7442129629629648E-3</v>
      </c>
      <c r="U33" s="390">
        <f>T33/Q33</f>
        <v>9.0077704722056284E-2</v>
      </c>
    </row>
    <row r="34" spans="1:21">
      <c r="A34" s="368" t="s">
        <v>108</v>
      </c>
      <c r="B34" s="278" t="s">
        <v>406</v>
      </c>
      <c r="C34" s="82">
        <v>9</v>
      </c>
      <c r="D34" s="364">
        <v>1.6192129629629629E-2</v>
      </c>
      <c r="E34" s="339">
        <v>2.0285879629629629E-2</v>
      </c>
      <c r="F34" s="372">
        <v>8.5266203703703702E-3</v>
      </c>
      <c r="G34" s="340">
        <v>2.0580555555555557E-2</v>
      </c>
      <c r="H34" s="374">
        <v>1.2497685185185186E-2</v>
      </c>
      <c r="I34" s="341">
        <v>1.8218749999999999E-2</v>
      </c>
      <c r="J34" s="340">
        <v>1.8430555555555554E-2</v>
      </c>
      <c r="K34" s="341">
        <v>1.8017361111111112E-2</v>
      </c>
      <c r="L34" s="341">
        <v>1.7760416666666664E-2</v>
      </c>
      <c r="M34" s="341"/>
      <c r="N34" s="339">
        <f>MIN(E34,G34,I34:L34)</f>
        <v>1.7760416666666664E-2</v>
      </c>
      <c r="O34" s="339">
        <f t="shared" si="1"/>
        <v>5.7165165687113884E-3</v>
      </c>
      <c r="P34" s="340">
        <v>1.7689814814814814E-2</v>
      </c>
      <c r="Q34" s="340"/>
      <c r="R34" s="389" t="s">
        <v>521</v>
      </c>
      <c r="S34" s="390" t="s">
        <v>521</v>
      </c>
      <c r="T34" s="388"/>
    </row>
    <row r="35" spans="1:21">
      <c r="A35" s="278" t="s">
        <v>42</v>
      </c>
      <c r="B35" s="278" t="s">
        <v>390</v>
      </c>
      <c r="C35" s="82">
        <v>9</v>
      </c>
      <c r="D35" s="364">
        <v>1.7961805555555554E-2</v>
      </c>
      <c r="E35" s="369">
        <v>1.7248842592592593E-2</v>
      </c>
      <c r="F35" s="372">
        <v>9.0821759259259258E-3</v>
      </c>
      <c r="G35" s="373">
        <v>1.7157407407407409E-2</v>
      </c>
      <c r="H35" s="374">
        <v>1.2449074074074072E-2</v>
      </c>
      <c r="I35" s="358">
        <v>1.8979166666666665E-2</v>
      </c>
      <c r="J35" s="359">
        <v>1.9918981481481482E-2</v>
      </c>
      <c r="K35" s="381">
        <v>1.8548611111111109E-2</v>
      </c>
      <c r="L35" s="381">
        <v>1.7990740740740741E-2</v>
      </c>
      <c r="M35" s="381"/>
      <c r="N35" s="339">
        <f>MIN(I35:L35)</f>
        <v>1.7990740740740741E-2</v>
      </c>
      <c r="O35" s="339">
        <f t="shared" si="1"/>
        <v>5.7906506056728466E-3</v>
      </c>
      <c r="P35" s="340"/>
      <c r="Q35" s="340">
        <v>1.8979166666666665E-2</v>
      </c>
      <c r="R35" s="388"/>
      <c r="T35" s="388">
        <f>Q35-N35</f>
        <v>9.8842592592592385E-4</v>
      </c>
      <c r="U35" s="390">
        <f>T35/Q35</f>
        <v>5.2079521892913663E-2</v>
      </c>
    </row>
    <row r="36" spans="1:21">
      <c r="A36" s="278" t="s">
        <v>407</v>
      </c>
      <c r="B36" s="278" t="s">
        <v>369</v>
      </c>
      <c r="C36" s="82">
        <v>9</v>
      </c>
      <c r="D36" s="364">
        <v>1.6663194444444446E-2</v>
      </c>
      <c r="E36" s="339">
        <v>2.0592592592592593E-2</v>
      </c>
      <c r="F36" s="372">
        <v>8.8310185185185176E-3</v>
      </c>
      <c r="G36" s="340">
        <v>2.0973263888888889E-2</v>
      </c>
      <c r="H36" s="341">
        <v>2.0233796296296295E-2</v>
      </c>
      <c r="I36" s="214">
        <v>1.8954861111111113E-2</v>
      </c>
      <c r="J36" s="340">
        <v>2.0203703703703703E-2</v>
      </c>
      <c r="K36" s="214">
        <v>1.8944444444444444E-2</v>
      </c>
      <c r="L36" s="214">
        <v>1.8613425925925926E-2</v>
      </c>
      <c r="M36" s="214"/>
      <c r="N36" s="339">
        <f>MIN(E36,G36:L36)</f>
        <v>1.8613425925925926E-2</v>
      </c>
      <c r="O36" s="339">
        <f t="shared" si="1"/>
        <v>5.9910732784631184E-3</v>
      </c>
      <c r="P36" s="340">
        <v>1.9601851851851853E-2</v>
      </c>
      <c r="Q36" s="340"/>
      <c r="R36" s="388">
        <f>P36-N36</f>
        <v>9.8842592592592732E-4</v>
      </c>
      <c r="S36" s="390">
        <f>R36/N36</f>
        <v>5.3102847904489568E-2</v>
      </c>
      <c r="T36" s="388"/>
    </row>
    <row r="37" spans="1:21" ht="12" customHeight="1">
      <c r="A37" s="368" t="s">
        <v>540</v>
      </c>
      <c r="B37" s="278" t="s">
        <v>501</v>
      </c>
      <c r="C37" s="82">
        <v>11</v>
      </c>
      <c r="D37" s="364">
        <v>1.8011574074074076E-2</v>
      </c>
      <c r="E37" s="339">
        <v>2.2570601851851849E-2</v>
      </c>
      <c r="F37" s="372">
        <v>8.6851851851851847E-3</v>
      </c>
      <c r="G37" s="340" t="s">
        <v>295</v>
      </c>
      <c r="H37" s="340" t="s">
        <v>365</v>
      </c>
      <c r="I37" s="214">
        <v>1.9446759259259257E-2</v>
      </c>
      <c r="J37" s="340">
        <v>2.0203703703703703E-2</v>
      </c>
      <c r="K37" s="340">
        <v>1.971875E-2</v>
      </c>
      <c r="L37" s="214">
        <v>1.8910879629629628E-2</v>
      </c>
      <c r="M37" s="214"/>
      <c r="N37" s="339">
        <f>MIN(E37,G37:L37)</f>
        <v>1.8910879629629628E-2</v>
      </c>
      <c r="O37" s="339">
        <f t="shared" si="1"/>
        <v>6.0868142206696235E-3</v>
      </c>
      <c r="P37" s="340">
        <v>1.9601851851851853E-2</v>
      </c>
      <c r="Q37" s="340"/>
      <c r="R37" s="388">
        <f>P37-N37</f>
        <v>6.9097222222222476E-4</v>
      </c>
      <c r="S37" s="390">
        <f>R37/N37</f>
        <v>3.653834383989242E-2</v>
      </c>
      <c r="T37" s="388"/>
    </row>
    <row r="38" spans="1:21">
      <c r="A38" s="368" t="s">
        <v>541</v>
      </c>
      <c r="B38" s="278" t="s">
        <v>542</v>
      </c>
      <c r="C38" s="82">
        <v>12</v>
      </c>
      <c r="D38" s="364">
        <v>1.6422453703703703E-2</v>
      </c>
      <c r="E38" s="369" t="s">
        <v>365</v>
      </c>
      <c r="F38" s="326" t="s">
        <v>365</v>
      </c>
      <c r="G38" s="383">
        <v>2.1369212962962961E-2</v>
      </c>
      <c r="H38" s="340" t="s">
        <v>365</v>
      </c>
      <c r="I38" s="340" t="s">
        <v>365</v>
      </c>
      <c r="J38" s="341">
        <v>2.0577546296296299E-2</v>
      </c>
      <c r="K38" s="341">
        <v>1.957638888888889E-2</v>
      </c>
      <c r="L38" s="341">
        <v>1.8969907407407408E-2</v>
      </c>
      <c r="M38" s="341"/>
      <c r="N38" s="339">
        <f>MIN(G38:L38)</f>
        <v>1.8969907407407408E-2</v>
      </c>
      <c r="O38" s="339">
        <f t="shared" si="1"/>
        <v>6.1058133959713042E-3</v>
      </c>
      <c r="P38" s="340">
        <v>1.8530092592592595E-2</v>
      </c>
      <c r="Q38" s="340"/>
      <c r="R38" s="389" t="s">
        <v>521</v>
      </c>
      <c r="S38" s="390" t="s">
        <v>521</v>
      </c>
      <c r="T38" s="388"/>
    </row>
    <row r="39" spans="1:21">
      <c r="A39" s="368" t="s">
        <v>543</v>
      </c>
      <c r="B39" s="278" t="s">
        <v>544</v>
      </c>
      <c r="C39" s="82">
        <v>11</v>
      </c>
      <c r="D39" s="364">
        <v>1.8400462962962962E-2</v>
      </c>
      <c r="E39" s="369">
        <v>1.8799768518518518E-2</v>
      </c>
      <c r="F39" s="372">
        <v>8.3784722222222229E-3</v>
      </c>
      <c r="G39" s="373">
        <v>1.8963310185185187E-2</v>
      </c>
      <c r="H39" s="340" t="s">
        <v>365</v>
      </c>
      <c r="I39" s="340" t="s">
        <v>365</v>
      </c>
      <c r="J39" s="341">
        <v>2.1346064814814814E-2</v>
      </c>
      <c r="K39" s="340" t="s">
        <v>365</v>
      </c>
      <c r="L39" s="214">
        <v>1.9030092592592592E-2</v>
      </c>
      <c r="M39" s="214"/>
      <c r="N39" s="339">
        <f t="shared" ref="N39:N44" si="2">MIN(I39:L39)</f>
        <v>1.9030092592592592E-2</v>
      </c>
      <c r="O39" s="339">
        <f t="shared" si="1"/>
        <v>6.1251851041220365E-3</v>
      </c>
      <c r="P39" s="340">
        <v>1.965625E-2</v>
      </c>
      <c r="Q39" s="340"/>
      <c r="R39" s="388">
        <f>P39-N39</f>
        <v>6.2615740740740861E-4</v>
      </c>
      <c r="S39" s="390">
        <f>R39/N39</f>
        <v>3.290353971536316E-2</v>
      </c>
      <c r="T39" s="388"/>
    </row>
    <row r="40" spans="1:21">
      <c r="A40" s="368" t="s">
        <v>545</v>
      </c>
      <c r="B40" s="368" t="s">
        <v>546</v>
      </c>
      <c r="C40" s="82">
        <v>10</v>
      </c>
      <c r="D40" s="326" t="s">
        <v>365</v>
      </c>
      <c r="E40" s="326" t="s">
        <v>365</v>
      </c>
      <c r="F40" s="326" t="s">
        <v>365</v>
      </c>
      <c r="G40" s="373">
        <v>1.7078240740740741E-2</v>
      </c>
      <c r="H40" s="374">
        <v>1.2978009259259259E-2</v>
      </c>
      <c r="I40" s="340" t="s">
        <v>365</v>
      </c>
      <c r="J40" s="341">
        <v>1.9769675925925927E-2</v>
      </c>
      <c r="K40" s="340" t="s">
        <v>365</v>
      </c>
      <c r="L40" s="340">
        <v>2.0196759259259258E-2</v>
      </c>
      <c r="M40" s="340"/>
      <c r="N40" s="339">
        <f t="shared" si="2"/>
        <v>1.9769675925925927E-2</v>
      </c>
      <c r="O40" s="339">
        <f t="shared" si="1"/>
        <v>6.3632335946666166E-3</v>
      </c>
      <c r="P40" s="340">
        <v>1.8358796296296297E-2</v>
      </c>
      <c r="Q40" s="340"/>
      <c r="R40" s="389" t="s">
        <v>521</v>
      </c>
      <c r="S40" s="390" t="s">
        <v>521</v>
      </c>
      <c r="T40" s="388"/>
    </row>
    <row r="41" spans="1:21">
      <c r="A41" s="278" t="s">
        <v>151</v>
      </c>
      <c r="B41" s="278" t="s">
        <v>508</v>
      </c>
      <c r="C41" s="82">
        <v>10</v>
      </c>
      <c r="D41" s="364">
        <v>1.8017361111111112E-2</v>
      </c>
      <c r="E41" s="369">
        <v>1.6869212962962964E-2</v>
      </c>
      <c r="F41" s="372">
        <v>9.1006944444444442E-3</v>
      </c>
      <c r="G41" s="373">
        <v>1.740011574074074E-2</v>
      </c>
      <c r="H41" s="374">
        <v>1.3233796296296297E-2</v>
      </c>
      <c r="I41" s="341">
        <v>1.9916666666666666E-2</v>
      </c>
      <c r="J41" s="340">
        <v>2.0658564814814814E-2</v>
      </c>
      <c r="K41" s="340" t="s">
        <v>365</v>
      </c>
      <c r="L41" s="340" t="s">
        <v>365</v>
      </c>
      <c r="M41" s="340"/>
      <c r="N41" s="339">
        <f t="shared" si="2"/>
        <v>1.9916666666666666E-2</v>
      </c>
      <c r="O41" s="339">
        <f t="shared" si="1"/>
        <v>6.4105452664962904E-3</v>
      </c>
      <c r="P41" s="340"/>
      <c r="Q41" s="340">
        <v>1.9916666666666666E-2</v>
      </c>
      <c r="R41" s="388"/>
      <c r="T41" s="390" t="s">
        <v>521</v>
      </c>
      <c r="U41" s="390" t="s">
        <v>521</v>
      </c>
    </row>
    <row r="42" spans="1:21">
      <c r="A42" s="278" t="s">
        <v>356</v>
      </c>
      <c r="B42" s="278" t="s">
        <v>502</v>
      </c>
      <c r="C42" s="82">
        <v>9</v>
      </c>
      <c r="D42" s="326" t="s">
        <v>295</v>
      </c>
      <c r="E42" s="326" t="s">
        <v>295</v>
      </c>
      <c r="F42" s="372">
        <v>9.4965277777777791E-3</v>
      </c>
      <c r="G42" s="373">
        <v>1.9953125000000002E-2</v>
      </c>
      <c r="H42" s="374">
        <v>1.4281250000000001E-2</v>
      </c>
      <c r="I42" s="340" t="s">
        <v>365</v>
      </c>
      <c r="J42" s="340" t="s">
        <v>365</v>
      </c>
      <c r="K42" s="340" t="s">
        <v>365</v>
      </c>
      <c r="L42" s="214">
        <v>2.029513888888889E-2</v>
      </c>
      <c r="M42" s="214"/>
      <c r="N42" s="339">
        <f t="shared" si="2"/>
        <v>2.029513888888889E-2</v>
      </c>
      <c r="O42" s="339">
        <f t="shared" si="1"/>
        <v>6.532363508136475E-3</v>
      </c>
      <c r="P42" s="340"/>
      <c r="Q42" s="340">
        <v>2.029513888888889E-2</v>
      </c>
      <c r="R42" s="388"/>
      <c r="T42" s="390" t="s">
        <v>521</v>
      </c>
      <c r="U42" s="390" t="s">
        <v>521</v>
      </c>
    </row>
    <row r="43" spans="1:21">
      <c r="A43" s="278" t="s">
        <v>547</v>
      </c>
      <c r="B43" s="368" t="s">
        <v>548</v>
      </c>
      <c r="C43" s="82">
        <v>12</v>
      </c>
      <c r="D43" s="364">
        <v>2.0082175925925923E-2</v>
      </c>
      <c r="E43" s="369">
        <v>2.0024305555555556E-2</v>
      </c>
      <c r="F43" s="372">
        <v>1.0667824074074074E-2</v>
      </c>
      <c r="G43" s="373">
        <v>2.1342592592592594E-2</v>
      </c>
      <c r="H43" s="374">
        <v>1.5297453703703702E-2</v>
      </c>
      <c r="I43" s="341">
        <v>2.4499999999999997E-2</v>
      </c>
      <c r="J43" s="340">
        <v>2.4339120370370369E-2</v>
      </c>
      <c r="K43" s="341">
        <v>2.2601851851851849E-2</v>
      </c>
      <c r="L43" s="214">
        <v>2.1695601851851851E-2</v>
      </c>
      <c r="M43" s="214"/>
      <c r="N43" s="339">
        <f t="shared" si="2"/>
        <v>2.1695601851851851E-2</v>
      </c>
      <c r="O43" s="339">
        <f t="shared" si="1"/>
        <v>6.9831282554900604E-3</v>
      </c>
      <c r="P43" s="340">
        <v>2.1722222222222223E-2</v>
      </c>
      <c r="Q43" s="340"/>
      <c r="R43" s="388">
        <f>P43-N43</f>
        <v>2.6620370370371294E-5</v>
      </c>
      <c r="S43" s="390">
        <f>R43/N43</f>
        <v>1.2269938650307174E-3</v>
      </c>
      <c r="T43" s="388"/>
    </row>
    <row r="44" spans="1:21">
      <c r="A44" s="278" t="s">
        <v>549</v>
      </c>
      <c r="B44" s="278" t="s">
        <v>550</v>
      </c>
      <c r="C44" s="82">
        <v>11</v>
      </c>
      <c r="D44" s="326" t="s">
        <v>295</v>
      </c>
      <c r="E44" s="369">
        <v>2.1464120370370373E-2</v>
      </c>
      <c r="F44" s="372">
        <v>1.033912037037037E-2</v>
      </c>
      <c r="G44" s="373">
        <v>2.0771296296296298E-2</v>
      </c>
      <c r="H44" s="374">
        <v>1.5457175925925925E-2</v>
      </c>
      <c r="I44" s="341">
        <v>2.4202546296296298E-2</v>
      </c>
      <c r="J44" s="340">
        <v>2.5043981481481483E-2</v>
      </c>
      <c r="K44" s="340" t="s">
        <v>365</v>
      </c>
      <c r="L44" s="340" t="s">
        <v>365</v>
      </c>
      <c r="M44" s="340"/>
      <c r="N44" s="339">
        <f t="shared" si="2"/>
        <v>2.4202546296296298E-2</v>
      </c>
      <c r="O44" s="339">
        <f t="shared" si="1"/>
        <v>7.7900344065378862E-3</v>
      </c>
      <c r="P44" s="340"/>
      <c r="Q44" s="340">
        <v>2.4202546296296298E-2</v>
      </c>
      <c r="R44" s="388"/>
      <c r="T44" s="390" t="s">
        <v>521</v>
      </c>
      <c r="U44" s="390" t="s">
        <v>521</v>
      </c>
    </row>
    <row r="45" spans="1:21">
      <c r="A45" s="368" t="s">
        <v>77</v>
      </c>
      <c r="B45" s="368" t="s">
        <v>507</v>
      </c>
      <c r="C45" s="82">
        <v>9</v>
      </c>
      <c r="D45" s="326" t="s">
        <v>365</v>
      </c>
      <c r="E45" s="326" t="s">
        <v>295</v>
      </c>
      <c r="F45" s="372">
        <v>9.3576388888888893E-3</v>
      </c>
      <c r="G45" s="340" t="s">
        <v>365</v>
      </c>
      <c r="H45" s="340" t="s">
        <v>365</v>
      </c>
      <c r="I45" s="340" t="s">
        <v>365</v>
      </c>
      <c r="J45" s="340" t="s">
        <v>365</v>
      </c>
      <c r="K45" s="359" t="s">
        <v>365</v>
      </c>
      <c r="L45" s="359" t="s">
        <v>365</v>
      </c>
      <c r="M45" s="359"/>
      <c r="N45" s="339">
        <v>0</v>
      </c>
      <c r="O45" s="339">
        <f t="shared" si="1"/>
        <v>0</v>
      </c>
      <c r="P45" s="340"/>
      <c r="Q45" s="340"/>
      <c r="R45" s="388"/>
      <c r="T45" s="388"/>
    </row>
    <row r="46" spans="1:21" ht="12" customHeight="1">
      <c r="C46" s="86"/>
      <c r="D46" s="320"/>
      <c r="E46" s="327"/>
      <c r="F46" s="313"/>
      <c r="G46" s="314"/>
      <c r="H46" s="348"/>
      <c r="I46" s="357"/>
      <c r="J46" s="357"/>
      <c r="K46" s="357"/>
      <c r="L46" s="316"/>
      <c r="M46" s="316"/>
    </row>
    <row r="47" spans="1:21">
      <c r="D47" s="328" t="s">
        <v>331</v>
      </c>
      <c r="F47" s="317"/>
    </row>
    <row r="48" spans="1:21">
      <c r="D48" s="241" t="s">
        <v>85</v>
      </c>
      <c r="E48" s="376">
        <v>4</v>
      </c>
      <c r="F48" s="377">
        <v>9</v>
      </c>
      <c r="G48" s="378">
        <v>4</v>
      </c>
      <c r="H48" s="379">
        <v>7</v>
      </c>
      <c r="I48" s="379">
        <v>23</v>
      </c>
      <c r="J48" s="379">
        <v>0</v>
      </c>
      <c r="K48" s="379">
        <v>12</v>
      </c>
      <c r="L48" s="380">
        <v>27</v>
      </c>
      <c r="M48" s="380"/>
    </row>
    <row r="49" spans="4:13">
      <c r="D49" s="337" t="s">
        <v>86</v>
      </c>
      <c r="E49" s="376"/>
      <c r="F49" s="377">
        <v>21</v>
      </c>
      <c r="G49" s="378">
        <v>10</v>
      </c>
      <c r="H49" s="379">
        <v>19</v>
      </c>
      <c r="I49" s="379">
        <v>14</v>
      </c>
      <c r="J49" s="379">
        <v>1</v>
      </c>
      <c r="K49" s="379">
        <v>5</v>
      </c>
      <c r="L49" s="380">
        <v>6</v>
      </c>
      <c r="M49" s="380"/>
    </row>
    <row r="50" spans="4:13" ht="10.35" customHeight="1"/>
    <row r="51" spans="4:13">
      <c r="D51" s="330" t="s">
        <v>426</v>
      </c>
      <c r="E51" s="371" t="s">
        <v>300</v>
      </c>
      <c r="F51" s="375" t="s">
        <v>341</v>
      </c>
    </row>
  </sheetData>
  <autoFilter ref="B1:O16" xr:uid="{00000000-0009-0000-0000-000003000000}">
    <sortState xmlns:xlrd2="http://schemas.microsoft.com/office/spreadsheetml/2017/richdata2" ref="B2:P52">
      <sortCondition descending="1" ref="C1:C52"/>
    </sortState>
  </autoFilter>
  <sortState xmlns:xlrd2="http://schemas.microsoft.com/office/spreadsheetml/2017/richdata2" ref="A2:V44">
    <sortCondition ref="N2:N44"/>
  </sortState>
  <phoneticPr fontId="22" type="noConversion"/>
  <pageMargins left="0.25" right="0.25" top="0.75" bottom="0.75" header="0.3" footer="0.3"/>
  <pageSetup scale="82" orientation="landscape"/>
  <extLst>
    <ext xmlns:mx="http://schemas.microsoft.com/office/mac/excel/2008/main" uri="{64002731-A6B0-56B0-2670-7721B7C09600}">
      <mx:PLV Mode="0" OnePage="0" WScale="95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57"/>
  <sheetViews>
    <sheetView workbookViewId="0">
      <selection activeCell="G3" sqref="G2:G7"/>
    </sheetView>
  </sheetViews>
  <sheetFormatPr defaultColWidth="8.85546875" defaultRowHeight="12.95"/>
  <cols>
    <col min="1" max="1" width="9.7109375" style="75" customWidth="1"/>
    <col min="2" max="2" width="10.7109375" style="75" customWidth="1"/>
    <col min="3" max="3" width="5.85546875" style="78" bestFit="1" customWidth="1"/>
    <col min="4" max="4" width="12.42578125" style="322" customWidth="1"/>
    <col min="5" max="5" width="10" style="329" bestFit="1" customWidth="1"/>
    <col min="6" max="6" width="7.140625" style="236" bestFit="1" customWidth="1"/>
    <col min="7" max="7" width="6.85546875" style="254" bestFit="1" customWidth="1"/>
    <col min="8" max="9" width="6.85546875" style="349" bestFit="1" customWidth="1"/>
    <col min="10" max="12" width="6.85546875" style="237" bestFit="1" customWidth="1"/>
    <col min="13" max="13" width="9.85546875" style="236" customWidth="1"/>
    <col min="14" max="14" width="9.140625" style="75" customWidth="1"/>
  </cols>
  <sheetData>
    <row r="1" spans="1:39" ht="14.1" thickBot="1">
      <c r="A1" s="323" t="s">
        <v>1</v>
      </c>
      <c r="B1" s="323" t="s">
        <v>0</v>
      </c>
      <c r="C1" s="77" t="s">
        <v>2</v>
      </c>
      <c r="D1" s="346" t="s">
        <v>513</v>
      </c>
      <c r="E1" s="206" t="s">
        <v>92</v>
      </c>
      <c r="F1" s="206" t="s">
        <v>7</v>
      </c>
      <c r="G1" s="207" t="s">
        <v>6</v>
      </c>
      <c r="H1" s="208" t="s">
        <v>427</v>
      </c>
      <c r="I1" s="208" t="s">
        <v>10</v>
      </c>
      <c r="J1" s="208" t="s">
        <v>347</v>
      </c>
      <c r="K1" s="208" t="s">
        <v>12</v>
      </c>
      <c r="L1" s="208" t="s">
        <v>348</v>
      </c>
      <c r="M1" s="265" t="s">
        <v>15</v>
      </c>
      <c r="N1" s="323" t="s">
        <v>514</v>
      </c>
    </row>
    <row r="2" spans="1:39" ht="14.1" thickTop="1">
      <c r="A2" s="312" t="s">
        <v>480</v>
      </c>
      <c r="B2" s="312" t="s">
        <v>479</v>
      </c>
      <c r="C2" s="311">
        <v>10</v>
      </c>
      <c r="D2" s="324">
        <v>1.1439814814814814E-2</v>
      </c>
      <c r="E2" s="331">
        <v>1.4282407407407409E-2</v>
      </c>
      <c r="F2" s="338">
        <v>1.3811342592592592E-2</v>
      </c>
      <c r="G2" s="309"/>
      <c r="H2" s="351">
        <v>1.3696759259259257E-2</v>
      </c>
      <c r="I2" s="352">
        <v>1.3322916666666665E-2</v>
      </c>
      <c r="J2" s="353">
        <v>1.3431712962962963E-2</v>
      </c>
      <c r="K2" s="353">
        <v>1.3547453703703702E-2</v>
      </c>
      <c r="L2" s="352">
        <v>1.3146990740740739E-2</v>
      </c>
      <c r="M2" s="338">
        <f t="shared" ref="M2:M8" si="0">MIN(E2:L2)</f>
        <v>1.3146990740740739E-2</v>
      </c>
      <c r="N2" s="339">
        <f t="shared" ref="N2:N48" si="1">M2/3.10686</f>
        <v>4.2316006323879218E-3</v>
      </c>
    </row>
    <row r="3" spans="1:39">
      <c r="A3" s="312" t="s">
        <v>431</v>
      </c>
      <c r="B3" s="312" t="s">
        <v>551</v>
      </c>
      <c r="C3" s="311">
        <v>12</v>
      </c>
      <c r="D3" s="324">
        <v>1.247685185185185E-2</v>
      </c>
      <c r="E3" s="326" t="s">
        <v>295</v>
      </c>
      <c r="F3" s="338">
        <v>1.5831018518518519E-2</v>
      </c>
      <c r="G3" s="309"/>
      <c r="H3" s="360">
        <v>1.6497685185185188E-2</v>
      </c>
      <c r="I3" s="352">
        <v>1.4613425925925926E-2</v>
      </c>
      <c r="J3" s="352">
        <v>1.440162037037037E-2</v>
      </c>
      <c r="K3" s="353">
        <v>1.4527777777777778E-2</v>
      </c>
      <c r="L3" s="352">
        <v>1.4069444444444445E-2</v>
      </c>
      <c r="M3" s="338">
        <f t="shared" si="0"/>
        <v>1.4069444444444445E-2</v>
      </c>
      <c r="N3" s="339">
        <f t="shared" si="1"/>
        <v>4.5285093130828053E-3</v>
      </c>
    </row>
    <row r="4" spans="1:39">
      <c r="A4" s="312" t="s">
        <v>431</v>
      </c>
      <c r="B4" s="312" t="s">
        <v>430</v>
      </c>
      <c r="C4" s="311">
        <v>9</v>
      </c>
      <c r="D4" s="324">
        <v>1.1576388888888891E-2</v>
      </c>
      <c r="E4" s="331">
        <v>1.5104166666666667E-2</v>
      </c>
      <c r="F4" s="338">
        <v>1.4391203703703703E-2</v>
      </c>
      <c r="G4" s="209"/>
      <c r="H4" s="350">
        <v>1.4746527777777777E-2</v>
      </c>
      <c r="I4" s="352">
        <v>1.4203703703703704E-2</v>
      </c>
      <c r="J4" s="353">
        <v>1.4262731481481482E-2</v>
      </c>
      <c r="K4" s="353">
        <v>1.4611111111111109E-2</v>
      </c>
      <c r="L4" s="353">
        <v>1.4322916666666666E-2</v>
      </c>
      <c r="M4" s="338">
        <f t="shared" si="0"/>
        <v>1.4203703703703704E-2</v>
      </c>
      <c r="N4" s="339">
        <f t="shared" si="1"/>
        <v>4.5717231235729008E-3</v>
      </c>
    </row>
    <row r="5" spans="1:39">
      <c r="A5" s="312" t="s">
        <v>520</v>
      </c>
      <c r="B5" s="312" t="s">
        <v>519</v>
      </c>
      <c r="C5" s="311">
        <v>11</v>
      </c>
      <c r="D5" s="324">
        <v>1.2344907407407409E-2</v>
      </c>
      <c r="E5" s="331">
        <v>1.5833333333333335E-2</v>
      </c>
      <c r="F5" s="338">
        <v>1.4984953703703703E-2</v>
      </c>
      <c r="G5" s="209"/>
      <c r="H5" s="350">
        <v>1.5048611111111112E-2</v>
      </c>
      <c r="I5" s="352">
        <v>1.4260416666666666E-2</v>
      </c>
      <c r="J5" s="352">
        <v>1.4253472222222221E-2</v>
      </c>
      <c r="K5" s="353">
        <v>1.4491898148148148E-2</v>
      </c>
      <c r="L5" s="353">
        <v>1.4484953703703703E-2</v>
      </c>
      <c r="M5" s="338">
        <f t="shared" si="0"/>
        <v>1.4253472222222221E-2</v>
      </c>
      <c r="N5" s="339">
        <f t="shared" si="1"/>
        <v>4.5877420360821604E-3</v>
      </c>
    </row>
    <row r="6" spans="1:39" ht="12" customHeight="1">
      <c r="A6" s="312" t="s">
        <v>525</v>
      </c>
      <c r="B6" s="312" t="s">
        <v>524</v>
      </c>
      <c r="C6" s="311">
        <v>11</v>
      </c>
      <c r="D6" s="319" t="s">
        <v>365</v>
      </c>
      <c r="E6" s="326" t="s">
        <v>365</v>
      </c>
      <c r="F6" s="338">
        <v>1.5555555555555553E-2</v>
      </c>
      <c r="G6" s="209"/>
      <c r="H6" s="352">
        <v>1.5239583333333334E-2</v>
      </c>
      <c r="I6" s="352">
        <v>1.4461805555555554E-2</v>
      </c>
      <c r="J6" s="353">
        <v>1.475462962962963E-2</v>
      </c>
      <c r="K6" s="353">
        <v>1.4821759259259258E-2</v>
      </c>
      <c r="L6" s="353">
        <v>1.4525462962962964E-2</v>
      </c>
      <c r="M6" s="338">
        <f t="shared" si="0"/>
        <v>1.4461805555555554E-2</v>
      </c>
      <c r="N6" s="339">
        <f t="shared" si="1"/>
        <v>4.654797948911619E-3</v>
      </c>
    </row>
    <row r="7" spans="1:39">
      <c r="A7" s="312" t="s">
        <v>527</v>
      </c>
      <c r="B7" s="312" t="s">
        <v>526</v>
      </c>
      <c r="C7" s="311">
        <v>9</v>
      </c>
      <c r="D7" s="324">
        <v>1.2592592592592593E-2</v>
      </c>
      <c r="E7" s="331">
        <v>1.6157407407407409E-2</v>
      </c>
      <c r="F7" s="338">
        <v>1.5043981481481483E-2</v>
      </c>
      <c r="G7" s="209"/>
      <c r="H7" s="353">
        <v>1.5824074074074074E-2</v>
      </c>
      <c r="I7" s="352">
        <v>1.4767361111111111E-2</v>
      </c>
      <c r="J7" s="352">
        <v>1.4685185185185185E-2</v>
      </c>
      <c r="K7" s="353">
        <v>1.4859953703703703E-2</v>
      </c>
      <c r="L7" s="353">
        <v>1.4899305555555555E-2</v>
      </c>
      <c r="M7" s="338">
        <f t="shared" si="0"/>
        <v>1.4685185185185185E-2</v>
      </c>
      <c r="N7" s="339">
        <f t="shared" si="1"/>
        <v>4.7266967887787618E-3</v>
      </c>
    </row>
    <row r="8" spans="1:39">
      <c r="A8" s="312" t="s">
        <v>361</v>
      </c>
      <c r="B8" s="312" t="s">
        <v>360</v>
      </c>
      <c r="C8" s="311">
        <v>8</v>
      </c>
      <c r="D8" s="343">
        <v>1.3460648148148147E-2</v>
      </c>
      <c r="E8" s="326">
        <v>1.8159722222222219E-2</v>
      </c>
      <c r="F8" s="339">
        <v>1.5870370370370371E-2</v>
      </c>
      <c r="G8" s="340">
        <v>1.6140046296296295E-2</v>
      </c>
      <c r="H8" s="340">
        <v>1.5880787037037037E-2</v>
      </c>
      <c r="I8" s="352">
        <v>1.4762731481481481E-2</v>
      </c>
      <c r="J8" s="340">
        <v>1.4844907407407406E-2</v>
      </c>
      <c r="K8" s="353">
        <v>1.4913194444444446E-2</v>
      </c>
      <c r="L8" s="353">
        <v>1.4934027777777777E-2</v>
      </c>
      <c r="M8" s="338">
        <f t="shared" si="0"/>
        <v>1.4762731481481481E-2</v>
      </c>
      <c r="N8" s="339">
        <f t="shared" si="1"/>
        <v>4.7516564896652822E-3</v>
      </c>
    </row>
    <row r="9" spans="1:39">
      <c r="A9" s="312" t="s">
        <v>523</v>
      </c>
      <c r="B9" s="312" t="s">
        <v>522</v>
      </c>
      <c r="C9" s="311">
        <v>11</v>
      </c>
      <c r="D9" s="343">
        <v>1.4178240740740741E-2</v>
      </c>
      <c r="E9" s="331">
        <v>1.6597222222222222E-2</v>
      </c>
      <c r="F9" s="339">
        <v>1.5833333333333335E-2</v>
      </c>
      <c r="G9" s="340">
        <v>1.5958333333333335E-2</v>
      </c>
      <c r="H9" s="352">
        <v>1.5649305555555555E-2</v>
      </c>
      <c r="I9" s="341">
        <v>1.5090277777777779E-2</v>
      </c>
      <c r="J9" s="352">
        <v>1.4831018518518519E-2</v>
      </c>
      <c r="K9" s="340">
        <v>1.5377314814814816E-2</v>
      </c>
      <c r="L9" s="340">
        <v>1.5152777777777779E-2</v>
      </c>
      <c r="M9" s="339">
        <f>MIN(F9:L9)</f>
        <v>1.4831018518518519E-2</v>
      </c>
      <c r="N9" s="339">
        <f t="shared" si="1"/>
        <v>4.7736359277593832E-3</v>
      </c>
    </row>
    <row r="10" spans="1:39">
      <c r="A10" s="312" t="s">
        <v>484</v>
      </c>
      <c r="B10" s="312" t="s">
        <v>483</v>
      </c>
      <c r="C10" s="311">
        <v>10</v>
      </c>
      <c r="D10" s="324">
        <v>1.2417824074074074E-2</v>
      </c>
      <c r="E10" s="331">
        <v>1.5497685185185186E-2</v>
      </c>
      <c r="F10" s="338">
        <v>1.5541666666666667E-2</v>
      </c>
      <c r="G10" s="209" t="s">
        <v>365</v>
      </c>
      <c r="H10" s="353">
        <v>1.5608796296296296E-2</v>
      </c>
      <c r="I10" s="341">
        <v>1.5203703703703705E-2</v>
      </c>
      <c r="J10" s="341">
        <v>1.5047453703703704E-2</v>
      </c>
      <c r="K10" s="341">
        <v>1.5015046296296295E-2</v>
      </c>
      <c r="L10" s="340">
        <v>1.5651620370370371E-2</v>
      </c>
      <c r="M10" s="339">
        <f>MIN(E10:L10)</f>
        <v>1.5015046296296295E-2</v>
      </c>
      <c r="N10" s="339">
        <f t="shared" si="1"/>
        <v>4.8328686507587383E-3</v>
      </c>
    </row>
    <row r="11" spans="1:39" s="308" customFormat="1">
      <c r="A11" s="312" t="s">
        <v>518</v>
      </c>
      <c r="B11" s="312" t="s">
        <v>517</v>
      </c>
      <c r="C11" s="311">
        <v>11</v>
      </c>
      <c r="D11" s="325" t="s">
        <v>365</v>
      </c>
      <c r="E11" s="326" t="s">
        <v>365</v>
      </c>
      <c r="F11" s="209">
        <v>1.8300925925925925E-2</v>
      </c>
      <c r="G11" s="341">
        <v>1.6675925925925924E-2</v>
      </c>
      <c r="H11" s="340">
        <v>1.7476851851851851E-2</v>
      </c>
      <c r="I11" s="341">
        <v>1.5068287037037038E-2</v>
      </c>
      <c r="J11" s="340">
        <v>1.5069444444444443E-2</v>
      </c>
      <c r="K11" s="340">
        <v>1.5094907407407409E-2</v>
      </c>
      <c r="L11" s="340">
        <v>1.5177083333333334E-2</v>
      </c>
      <c r="M11" s="339">
        <f>MIN(F11:L11)</f>
        <v>1.5068287037037038E-2</v>
      </c>
      <c r="N11" s="339">
        <f t="shared" si="1"/>
        <v>4.8500051618151569E-3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>
      <c r="A12" s="312" t="s">
        <v>101</v>
      </c>
      <c r="B12" s="312" t="s">
        <v>398</v>
      </c>
      <c r="C12" s="311">
        <v>8</v>
      </c>
      <c r="D12" s="343">
        <v>1.3483796296296298E-2</v>
      </c>
      <c r="E12" s="331">
        <v>1.7928240740740741E-2</v>
      </c>
      <c r="F12" s="339">
        <v>1.6158564814814817E-2</v>
      </c>
      <c r="G12" s="340">
        <v>1.6377314814814813E-2</v>
      </c>
      <c r="H12" s="340">
        <v>1.6418981481481482E-2</v>
      </c>
      <c r="I12" s="341">
        <v>1.562037037037037E-2</v>
      </c>
      <c r="J12" s="340">
        <v>1.5708333333333335E-2</v>
      </c>
      <c r="K12" s="340">
        <v>1.6149305555555556E-2</v>
      </c>
      <c r="L12" s="340">
        <v>1.5891203703703703E-2</v>
      </c>
      <c r="M12" s="339">
        <f>MIN(E12:L12)</f>
        <v>1.562037037037037E-2</v>
      </c>
      <c r="N12" s="339">
        <f t="shared" si="1"/>
        <v>5.0277033308132229E-3</v>
      </c>
    </row>
    <row r="13" spans="1:39">
      <c r="A13" s="312" t="s">
        <v>174</v>
      </c>
      <c r="B13" s="312" t="s">
        <v>552</v>
      </c>
      <c r="C13" s="311">
        <v>12</v>
      </c>
      <c r="D13" s="324">
        <v>1.3449074074074073E-2</v>
      </c>
      <c r="E13" s="326" t="s">
        <v>365</v>
      </c>
      <c r="F13" s="339">
        <v>1.6607638888888891E-2</v>
      </c>
      <c r="G13" s="340">
        <v>1.6733796296296299E-2</v>
      </c>
      <c r="H13" s="340">
        <v>1.694212962962963E-2</v>
      </c>
      <c r="I13" s="341">
        <v>1.5778935185185184E-2</v>
      </c>
      <c r="J13" s="340">
        <v>1.5849537037037037E-2</v>
      </c>
      <c r="K13" s="340">
        <v>1.617824074074074E-2</v>
      </c>
      <c r="L13" s="341">
        <v>1.5725694444444445E-2</v>
      </c>
      <c r="M13" s="339">
        <f>MIN(E13:L13)</f>
        <v>1.5725694444444445E-2</v>
      </c>
      <c r="N13" s="339">
        <f t="shared" si="1"/>
        <v>5.061603820077005E-3</v>
      </c>
    </row>
    <row r="14" spans="1:39">
      <c r="A14" s="312" t="s">
        <v>364</v>
      </c>
      <c r="B14" s="312" t="s">
        <v>363</v>
      </c>
      <c r="C14" s="311">
        <v>8</v>
      </c>
      <c r="D14" s="319" t="s">
        <v>365</v>
      </c>
      <c r="E14" s="333">
        <v>1.5590277777777778E-2</v>
      </c>
      <c r="F14" s="209" t="s">
        <v>365</v>
      </c>
      <c r="G14" s="340">
        <v>1.681712962962963E-2</v>
      </c>
      <c r="H14" s="340" t="s">
        <v>365</v>
      </c>
      <c r="I14" s="341">
        <v>1.5792824074074074E-2</v>
      </c>
      <c r="J14" s="340">
        <v>1.5859953703703706E-2</v>
      </c>
      <c r="K14" s="340">
        <v>1.6241898148148148E-2</v>
      </c>
      <c r="L14" s="340">
        <v>1.5912037037037037E-2</v>
      </c>
      <c r="M14" s="339">
        <f>MIN(G14:L14)</f>
        <v>1.5792824074074074E-2</v>
      </c>
      <c r="N14" s="339">
        <f t="shared" si="1"/>
        <v>5.0832107253220528E-3</v>
      </c>
    </row>
    <row r="15" spans="1:39">
      <c r="A15" s="312" t="s">
        <v>488</v>
      </c>
      <c r="B15" s="312" t="s">
        <v>553</v>
      </c>
      <c r="C15" s="311">
        <v>10</v>
      </c>
      <c r="D15" s="343">
        <v>1.4675925925925926E-2</v>
      </c>
      <c r="E15" s="326" t="s">
        <v>365</v>
      </c>
      <c r="F15" s="209">
        <v>1.7564814814814814E-2</v>
      </c>
      <c r="G15" s="326" t="s">
        <v>295</v>
      </c>
      <c r="H15" s="340">
        <v>1.812037037037037E-2</v>
      </c>
      <c r="I15" s="341">
        <v>1.6366898148148148E-2</v>
      </c>
      <c r="J15" s="340">
        <v>1.6552083333333332E-2</v>
      </c>
      <c r="K15" s="237">
        <v>1.6644675925925927E-2</v>
      </c>
      <c r="L15" s="341">
        <v>1.6101851851851853E-2</v>
      </c>
      <c r="M15" s="339">
        <f>MIN(E15:L15)</f>
        <v>1.6101851851851853E-2</v>
      </c>
      <c r="N15" s="339">
        <f t="shared" si="1"/>
        <v>5.1826769960190847E-3</v>
      </c>
    </row>
    <row r="16" spans="1:39">
      <c r="A16" s="312" t="s">
        <v>147</v>
      </c>
      <c r="B16" s="312" t="s">
        <v>42</v>
      </c>
      <c r="C16" s="311">
        <v>10</v>
      </c>
      <c r="D16" s="343">
        <v>1.4456018518518519E-2</v>
      </c>
      <c r="E16" s="333">
        <v>1.3703703703703704E-2</v>
      </c>
      <c r="F16" s="326" t="s">
        <v>365</v>
      </c>
      <c r="G16" s="340">
        <v>1.7403935185185185E-2</v>
      </c>
      <c r="H16" s="340">
        <v>1.7908564814814815E-2</v>
      </c>
      <c r="I16" s="326" t="s">
        <v>295</v>
      </c>
      <c r="J16" s="341">
        <v>1.6390046296296295E-2</v>
      </c>
      <c r="K16" s="340">
        <v>1.6584490740740743E-2</v>
      </c>
      <c r="L16" s="341">
        <v>1.6206018518518519E-2</v>
      </c>
      <c r="M16" s="339">
        <f>MIN(G16:L16)</f>
        <v>1.6206018518518519E-2</v>
      </c>
      <c r="N16" s="339">
        <f t="shared" si="1"/>
        <v>5.2162049524338136E-3</v>
      </c>
    </row>
    <row r="17" spans="1:14">
      <c r="A17" s="312" t="s">
        <v>414</v>
      </c>
      <c r="B17" s="312" t="s">
        <v>413</v>
      </c>
      <c r="C17" s="311">
        <v>7</v>
      </c>
      <c r="D17" s="343">
        <v>1.5960648148148151E-2</v>
      </c>
      <c r="E17" s="333">
        <v>1.5555555555555553E-2</v>
      </c>
      <c r="F17" s="219">
        <v>1.8913194444444444E-2</v>
      </c>
      <c r="G17" s="326" t="s">
        <v>295</v>
      </c>
      <c r="H17" s="341">
        <v>1.7556712962962965E-2</v>
      </c>
      <c r="I17" s="341">
        <v>1.678587962962963E-2</v>
      </c>
      <c r="J17" s="340">
        <v>1.6929398148148148E-2</v>
      </c>
      <c r="K17" s="341">
        <v>1.6685185185185185E-2</v>
      </c>
      <c r="L17" s="341">
        <v>1.621527777777778E-2</v>
      </c>
      <c r="M17" s="339">
        <f>MIN(F17:L17)</f>
        <v>1.621527777777778E-2</v>
      </c>
      <c r="N17" s="339">
        <f t="shared" si="1"/>
        <v>5.2191852152262347E-3</v>
      </c>
    </row>
    <row r="18" spans="1:14">
      <c r="A18" s="312" t="s">
        <v>369</v>
      </c>
      <c r="B18" s="312" t="s">
        <v>368</v>
      </c>
      <c r="C18" s="311">
        <v>7</v>
      </c>
      <c r="D18" s="343">
        <v>1.5219907407407409E-2</v>
      </c>
      <c r="E18" s="333">
        <v>1.5046296296296295E-2</v>
      </c>
      <c r="F18" s="219">
        <v>1.8787037037037036E-2</v>
      </c>
      <c r="G18" s="326" t="s">
        <v>295</v>
      </c>
      <c r="H18" s="341">
        <v>1.7634259259259259E-2</v>
      </c>
      <c r="I18" s="341">
        <v>1.6791666666666667E-2</v>
      </c>
      <c r="J18" s="340">
        <v>1.7052083333333332E-2</v>
      </c>
      <c r="K18" s="340">
        <v>1.7152777777777777E-2</v>
      </c>
      <c r="L18" s="341">
        <v>1.6645833333333332E-2</v>
      </c>
      <c r="M18" s="339">
        <f>MIN(F18:L18)</f>
        <v>1.6645833333333332E-2</v>
      </c>
      <c r="N18" s="339">
        <f t="shared" si="1"/>
        <v>5.3577674350737819E-3</v>
      </c>
    </row>
    <row r="19" spans="1:14">
      <c r="A19" s="312" t="s">
        <v>554</v>
      </c>
      <c r="B19" s="312" t="s">
        <v>555</v>
      </c>
      <c r="C19" s="311">
        <v>12</v>
      </c>
      <c r="D19" s="362">
        <v>1.383101851851852E-2</v>
      </c>
      <c r="E19" s="326" t="s">
        <v>295</v>
      </c>
      <c r="F19" s="209">
        <v>1.6997685185185185E-2</v>
      </c>
      <c r="G19" s="326" t="s">
        <v>295</v>
      </c>
      <c r="H19" s="347">
        <v>1.7423611111111112E-2</v>
      </c>
      <c r="I19" s="358">
        <v>1.6649305555555556E-2</v>
      </c>
      <c r="J19" s="363">
        <v>1.6961805555555556E-2</v>
      </c>
      <c r="K19" s="359">
        <v>1.7462962962962965E-2</v>
      </c>
      <c r="L19" s="359">
        <v>1.6750000000000001E-2</v>
      </c>
      <c r="M19" s="339">
        <f>MIN(E19:L19)</f>
        <v>1.6649305555555556E-2</v>
      </c>
      <c r="N19" s="339">
        <f t="shared" si="1"/>
        <v>5.3588850336209401E-3</v>
      </c>
    </row>
    <row r="20" spans="1:14">
      <c r="A20" s="312" t="s">
        <v>523</v>
      </c>
      <c r="B20" s="312" t="s">
        <v>556</v>
      </c>
      <c r="C20" s="311">
        <v>7</v>
      </c>
      <c r="D20" s="343">
        <v>1.5555555555555553E-2</v>
      </c>
      <c r="E20" s="333">
        <v>1.4953703703703705E-2</v>
      </c>
      <c r="F20" s="219">
        <v>1.8281249999999999E-2</v>
      </c>
      <c r="G20" s="326" t="s">
        <v>295</v>
      </c>
      <c r="H20" s="341">
        <v>1.7350694444444443E-2</v>
      </c>
      <c r="I20" s="341">
        <v>1.7243055555555557E-2</v>
      </c>
      <c r="J20" s="341">
        <v>1.699884259259259E-2</v>
      </c>
      <c r="K20" s="340">
        <v>1.7571759259259259E-2</v>
      </c>
      <c r="L20" s="341">
        <v>1.6780092592592593E-2</v>
      </c>
      <c r="M20" s="339">
        <f>MIN(F20:L20)</f>
        <v>1.6780092592592593E-2</v>
      </c>
      <c r="N20" s="339">
        <f t="shared" si="1"/>
        <v>5.4009812455638783E-3</v>
      </c>
    </row>
    <row r="21" spans="1:14">
      <c r="A21" s="312" t="s">
        <v>535</v>
      </c>
      <c r="B21" s="312" t="s">
        <v>534</v>
      </c>
      <c r="C21" s="311">
        <v>10</v>
      </c>
      <c r="D21" s="343">
        <v>1.7673611111111109E-2</v>
      </c>
      <c r="E21" s="333">
        <v>1.6585648148148148E-2</v>
      </c>
      <c r="F21" s="209">
        <v>1.9734953703703702E-2</v>
      </c>
      <c r="G21" s="326" t="s">
        <v>295</v>
      </c>
      <c r="H21" s="341">
        <v>1.9109953703703705E-2</v>
      </c>
      <c r="I21" s="341">
        <v>1.764351851851852E-2</v>
      </c>
      <c r="J21" s="341">
        <v>1.7278935185185185E-2</v>
      </c>
      <c r="K21" s="341">
        <v>1.7170138888888891E-2</v>
      </c>
      <c r="L21" s="341">
        <v>1.6837962962962961E-2</v>
      </c>
      <c r="M21" s="339">
        <f>MIN(F21:L21)</f>
        <v>1.6837962962962961E-2</v>
      </c>
      <c r="N21" s="339">
        <f t="shared" si="1"/>
        <v>5.4196078880165057E-3</v>
      </c>
    </row>
    <row r="22" spans="1:14">
      <c r="A22" s="312" t="s">
        <v>446</v>
      </c>
      <c r="B22" s="312" t="s">
        <v>445</v>
      </c>
      <c r="C22" s="311">
        <v>9</v>
      </c>
      <c r="D22" s="343">
        <v>1.462962962962963E-2</v>
      </c>
      <c r="E22" s="333">
        <v>1.4386574074074072E-2</v>
      </c>
      <c r="F22" s="209">
        <v>1.8177083333333333E-2</v>
      </c>
      <c r="G22" s="326" t="s">
        <v>295</v>
      </c>
      <c r="H22" s="340" t="s">
        <v>295</v>
      </c>
      <c r="I22" s="341">
        <v>1.6969907407407409E-2</v>
      </c>
      <c r="J22" s="340">
        <v>1.7103009259259259E-2</v>
      </c>
      <c r="K22" s="340">
        <v>1.7434027777777777E-2</v>
      </c>
      <c r="L22" s="340">
        <v>1.7296296296296296E-2</v>
      </c>
      <c r="M22" s="339">
        <f>MIN(F22:L22)</f>
        <v>1.6969907407407409E-2</v>
      </c>
      <c r="N22" s="339">
        <f t="shared" si="1"/>
        <v>5.4620766328084972E-3</v>
      </c>
    </row>
    <row r="23" spans="1:14" ht="12" customHeight="1">
      <c r="A23" s="312" t="s">
        <v>557</v>
      </c>
      <c r="B23" s="312" t="s">
        <v>558</v>
      </c>
      <c r="C23" s="311">
        <v>12</v>
      </c>
      <c r="D23" s="325" t="s">
        <v>365</v>
      </c>
      <c r="E23" s="326" t="s">
        <v>365</v>
      </c>
      <c r="F23" s="326" t="s">
        <v>365</v>
      </c>
      <c r="G23" s="326" t="s">
        <v>295</v>
      </c>
      <c r="H23" s="231" t="s">
        <v>365</v>
      </c>
      <c r="I23" s="341">
        <v>1.7255787037037038E-2</v>
      </c>
      <c r="J23" s="231" t="s">
        <v>365</v>
      </c>
      <c r="K23" s="340">
        <v>1.7372685185185185E-2</v>
      </c>
      <c r="L23" s="341">
        <v>1.7069444444444443E-2</v>
      </c>
      <c r="M23" s="339">
        <f>MIN(I23:L23)</f>
        <v>1.7069444444444443E-2</v>
      </c>
      <c r="N23" s="339">
        <f t="shared" si="1"/>
        <v>5.4941144578270155E-3</v>
      </c>
    </row>
    <row r="24" spans="1:14">
      <c r="A24" s="312" t="s">
        <v>559</v>
      </c>
      <c r="B24" s="312" t="s">
        <v>560</v>
      </c>
      <c r="C24" s="311">
        <v>11</v>
      </c>
      <c r="D24" s="319" t="s">
        <v>365</v>
      </c>
      <c r="E24" s="354" t="s">
        <v>365</v>
      </c>
      <c r="F24" s="209">
        <v>1.8987268518518518E-2</v>
      </c>
      <c r="G24" s="326" t="s">
        <v>295</v>
      </c>
      <c r="H24" s="231" t="s">
        <v>365</v>
      </c>
      <c r="I24" s="341">
        <v>1.8402777777777778E-2</v>
      </c>
      <c r="J24" s="341">
        <v>1.7689814814814814E-2</v>
      </c>
      <c r="K24" s="340">
        <v>1.7849537037037035E-2</v>
      </c>
      <c r="L24" s="341">
        <v>1.726851851851852E-2</v>
      </c>
      <c r="M24" s="339">
        <f>MIN(E24:L24)</f>
        <v>1.726851851851852E-2</v>
      </c>
      <c r="N24" s="339">
        <f t="shared" si="1"/>
        <v>5.5581901078640555E-3</v>
      </c>
    </row>
    <row r="25" spans="1:14">
      <c r="A25" s="312" t="s">
        <v>505</v>
      </c>
      <c r="B25" s="312" t="s">
        <v>539</v>
      </c>
      <c r="C25" s="311">
        <v>11</v>
      </c>
      <c r="D25" s="343">
        <v>1.554398148148148E-2</v>
      </c>
      <c r="E25" s="333">
        <v>1.5694444444444445E-2</v>
      </c>
      <c r="F25" s="209">
        <v>1.8422453703703701E-2</v>
      </c>
      <c r="G25" s="326" t="s">
        <v>295</v>
      </c>
      <c r="H25" s="340">
        <v>1.8771990740740738E-2</v>
      </c>
      <c r="I25" s="341">
        <v>1.7322916666666667E-2</v>
      </c>
      <c r="J25" s="340">
        <v>1.738773148148148E-2</v>
      </c>
      <c r="K25" s="340">
        <v>1.9328703703703702E-2</v>
      </c>
      <c r="L25" s="340">
        <v>1.8846064814814812E-2</v>
      </c>
      <c r="M25" s="339">
        <f>MIN(F25:L25)</f>
        <v>1.7322916666666667E-2</v>
      </c>
      <c r="N25" s="339">
        <f t="shared" si="1"/>
        <v>5.5756991517695248E-3</v>
      </c>
    </row>
    <row r="26" spans="1:14">
      <c r="A26" s="312" t="s">
        <v>459</v>
      </c>
      <c r="B26" s="312" t="s">
        <v>561</v>
      </c>
      <c r="C26" s="311">
        <v>12</v>
      </c>
      <c r="D26" s="343">
        <v>1.5740740740740743E-2</v>
      </c>
      <c r="E26" s="333">
        <v>1.5694444444444445E-2</v>
      </c>
      <c r="F26" s="209">
        <v>1.9407407407407404E-2</v>
      </c>
      <c r="G26" s="326" t="s">
        <v>295</v>
      </c>
      <c r="H26" s="341">
        <v>1.8770833333333334E-2</v>
      </c>
      <c r="I26" s="341">
        <v>1.7766203703703704E-2</v>
      </c>
      <c r="J26" s="341">
        <v>1.7695601851851851E-2</v>
      </c>
      <c r="K26" s="340">
        <v>1.7849537037037035E-2</v>
      </c>
      <c r="L26" s="341">
        <v>1.7409722222222222E-2</v>
      </c>
      <c r="M26" s="339">
        <f>MIN(F26:L26)</f>
        <v>1.7409722222222222E-2</v>
      </c>
      <c r="N26" s="339">
        <f t="shared" si="1"/>
        <v>5.6036391154484664E-3</v>
      </c>
    </row>
    <row r="27" spans="1:14">
      <c r="A27" s="312" t="s">
        <v>406</v>
      </c>
      <c r="B27" s="312" t="s">
        <v>54</v>
      </c>
      <c r="C27" s="311">
        <v>8</v>
      </c>
      <c r="D27" s="343">
        <v>1.7372685185185185E-2</v>
      </c>
      <c r="E27" s="333">
        <v>1.6759259259259258E-2</v>
      </c>
      <c r="F27" s="209">
        <v>2.2217592592592591E-2</v>
      </c>
      <c r="G27" s="342">
        <v>1.7020833333333336E-2</v>
      </c>
      <c r="H27" s="356">
        <v>1.3271990740740742E-2</v>
      </c>
      <c r="I27" s="341">
        <v>1.8695601851851852E-2</v>
      </c>
      <c r="J27" s="341">
        <v>1.8070601851851855E-2</v>
      </c>
      <c r="K27" s="340">
        <v>1.8873842592592591E-2</v>
      </c>
      <c r="L27" s="341">
        <v>1.7689814814814814E-2</v>
      </c>
      <c r="M27" s="339">
        <f>MIN(F27,I27:L27)</f>
        <v>1.7689814814814814E-2</v>
      </c>
      <c r="N27" s="339">
        <f t="shared" si="1"/>
        <v>5.6937920649191833E-3</v>
      </c>
    </row>
    <row r="28" spans="1:14">
      <c r="A28" s="312" t="s">
        <v>74</v>
      </c>
      <c r="B28" s="312" t="s">
        <v>442</v>
      </c>
      <c r="C28" s="311">
        <v>9</v>
      </c>
      <c r="D28" s="343">
        <v>1.5428240740740741E-2</v>
      </c>
      <c r="E28" s="333">
        <v>1.4826388888888889E-2</v>
      </c>
      <c r="F28" s="209">
        <v>1.7847222222222223E-2</v>
      </c>
      <c r="G28" s="326" t="s">
        <v>295</v>
      </c>
      <c r="H28" s="341">
        <v>1.7693287037037035E-2</v>
      </c>
      <c r="I28" s="231" t="s">
        <v>365</v>
      </c>
      <c r="J28" s="231" t="s">
        <v>365</v>
      </c>
      <c r="K28" s="340" t="s">
        <v>365</v>
      </c>
      <c r="L28" s="340" t="s">
        <v>365</v>
      </c>
      <c r="M28" s="339">
        <f>MIN(F28:L28)</f>
        <v>1.7693287037037035E-2</v>
      </c>
      <c r="N28" s="339">
        <f t="shared" si="1"/>
        <v>5.6949096634663406E-3</v>
      </c>
    </row>
    <row r="29" spans="1:14">
      <c r="A29" s="312" t="s">
        <v>559</v>
      </c>
      <c r="B29" s="312" t="s">
        <v>562</v>
      </c>
      <c r="C29" s="311">
        <v>9</v>
      </c>
      <c r="D29" s="344">
        <v>1.7280092592592593E-2</v>
      </c>
      <c r="E29" s="333">
        <v>1.954861111111111E-2</v>
      </c>
      <c r="F29" s="219">
        <v>2.2194444444444447E-2</v>
      </c>
      <c r="G29" s="333">
        <v>1.6880787037037038E-2</v>
      </c>
      <c r="H29" s="356">
        <v>1.3274305555555555E-2</v>
      </c>
      <c r="I29" s="341">
        <v>1.8692129629629631E-2</v>
      </c>
      <c r="J29" s="340">
        <v>1.9311342592592592E-2</v>
      </c>
      <c r="K29" s="340">
        <v>1.8756944444444448E-2</v>
      </c>
      <c r="L29" s="341">
        <v>1.7765046296296296E-2</v>
      </c>
      <c r="M29" s="339">
        <f>MIN(F29,I29:L29)</f>
        <v>1.7765046296296296E-2</v>
      </c>
      <c r="N29" s="339">
        <f t="shared" si="1"/>
        <v>5.7180067001075989E-3</v>
      </c>
    </row>
    <row r="30" spans="1:14">
      <c r="A30" s="312" t="s">
        <v>405</v>
      </c>
      <c r="B30" s="312" t="s">
        <v>404</v>
      </c>
      <c r="C30" s="311">
        <v>8</v>
      </c>
      <c r="D30" s="343">
        <v>1.7256944444444446E-2</v>
      </c>
      <c r="E30" s="333">
        <v>1.6423611111111111E-2</v>
      </c>
      <c r="F30" s="219">
        <v>1.9561342592592592E-2</v>
      </c>
      <c r="G30" s="326" t="s">
        <v>295</v>
      </c>
      <c r="H30" s="340">
        <v>2.0100694444444445E-2</v>
      </c>
      <c r="I30" s="341">
        <v>1.8489583333333334E-2</v>
      </c>
      <c r="J30" s="341">
        <v>1.8188657407407407E-2</v>
      </c>
      <c r="K30" s="340">
        <v>1.8953703703703705E-2</v>
      </c>
      <c r="L30" s="340">
        <v>1.8319444444444444E-2</v>
      </c>
      <c r="M30" s="339">
        <f>MIN(F30:L30)</f>
        <v>1.8188657407407407E-2</v>
      </c>
      <c r="N30" s="339">
        <f t="shared" si="1"/>
        <v>5.8543537228608325E-3</v>
      </c>
    </row>
    <row r="31" spans="1:14">
      <c r="A31" s="312" t="s">
        <v>546</v>
      </c>
      <c r="B31" s="312" t="s">
        <v>563</v>
      </c>
      <c r="C31" s="311">
        <v>9</v>
      </c>
      <c r="D31" s="343">
        <v>1.5497685185185186E-2</v>
      </c>
      <c r="E31" s="333">
        <v>1.579861111111111E-2</v>
      </c>
      <c r="F31" s="326">
        <v>1.9571759259259257E-2</v>
      </c>
      <c r="G31" s="326" t="s">
        <v>295</v>
      </c>
      <c r="H31" s="231" t="s">
        <v>365</v>
      </c>
      <c r="I31" s="231" t="s">
        <v>365</v>
      </c>
      <c r="J31" s="341">
        <v>1.8358796296296297E-2</v>
      </c>
      <c r="K31" s="340" t="s">
        <v>365</v>
      </c>
      <c r="L31" s="340">
        <v>1.8748842592592595E-2</v>
      </c>
      <c r="M31" s="339">
        <f>MIN(F31:L31)</f>
        <v>1.8358796296296297E-2</v>
      </c>
      <c r="N31" s="339">
        <f t="shared" si="1"/>
        <v>5.9091160516715575E-3</v>
      </c>
    </row>
    <row r="32" spans="1:14">
      <c r="A32" s="312" t="s">
        <v>542</v>
      </c>
      <c r="B32" s="312" t="s">
        <v>564</v>
      </c>
      <c r="C32" s="311">
        <v>11</v>
      </c>
      <c r="D32" s="325" t="s">
        <v>365</v>
      </c>
      <c r="E32" s="326" t="s">
        <v>365</v>
      </c>
      <c r="F32" s="326" t="s">
        <v>365</v>
      </c>
      <c r="G32" s="326" t="s">
        <v>295</v>
      </c>
      <c r="H32" s="231" t="s">
        <v>365</v>
      </c>
      <c r="I32" s="341">
        <v>1.8686342592592595E-2</v>
      </c>
      <c r="J32" s="340">
        <v>1.9560185185185184E-2</v>
      </c>
      <c r="K32" s="340">
        <v>2.1762731481481484E-2</v>
      </c>
      <c r="L32" s="341">
        <v>1.8530092592592595E-2</v>
      </c>
      <c r="M32" s="339">
        <f>MIN(I32:L32)</f>
        <v>1.8530092592592595E-2</v>
      </c>
      <c r="N32" s="339">
        <f t="shared" si="1"/>
        <v>5.9642509133313358E-3</v>
      </c>
    </row>
    <row r="33" spans="1:14">
      <c r="A33" s="312" t="s">
        <v>486</v>
      </c>
      <c r="B33" s="312" t="s">
        <v>59</v>
      </c>
      <c r="C33" s="311">
        <v>10</v>
      </c>
      <c r="D33" s="343">
        <v>1.4699074074074074E-2</v>
      </c>
      <c r="E33" s="333">
        <v>1.525462962962963E-2</v>
      </c>
      <c r="F33" s="219">
        <v>1.8696759259259257E-2</v>
      </c>
      <c r="G33" s="326" t="s">
        <v>295</v>
      </c>
      <c r="H33" s="231" t="s">
        <v>365</v>
      </c>
      <c r="I33" s="231" t="s">
        <v>365</v>
      </c>
      <c r="J33" s="231" t="s">
        <v>365</v>
      </c>
      <c r="K33" s="340" t="s">
        <v>365</v>
      </c>
      <c r="L33" s="340" t="s">
        <v>365</v>
      </c>
      <c r="M33" s="339">
        <f>MIN(F33:L33)</f>
        <v>1.8696759259259257E-2</v>
      </c>
      <c r="N33" s="339">
        <f t="shared" si="1"/>
        <v>6.0178956435949019E-3</v>
      </c>
    </row>
    <row r="34" spans="1:14">
      <c r="A34" s="312" t="s">
        <v>565</v>
      </c>
      <c r="B34" s="312" t="s">
        <v>566</v>
      </c>
      <c r="C34" s="311">
        <v>10</v>
      </c>
      <c r="D34" s="345">
        <v>1.7225694444444443E-2</v>
      </c>
      <c r="E34" s="333">
        <v>1.6689814814814817E-2</v>
      </c>
      <c r="F34" s="219">
        <v>1.9879629629629629E-2</v>
      </c>
      <c r="G34" s="326" t="s">
        <v>295</v>
      </c>
      <c r="H34" s="341">
        <v>1.9836805555555555E-2</v>
      </c>
      <c r="I34" s="341">
        <v>1.900347222222222E-2</v>
      </c>
      <c r="J34" s="341">
        <v>1.8997685185185183E-2</v>
      </c>
      <c r="K34" s="359">
        <v>1.9005787037037036E-2</v>
      </c>
      <c r="L34" s="359">
        <v>1.9791666666666666E-2</v>
      </c>
      <c r="M34" s="339">
        <f>MIN(F34:L34)</f>
        <v>1.8997685185185183E-2</v>
      </c>
      <c r="N34" s="339">
        <f t="shared" si="1"/>
        <v>6.1147541843485651E-3</v>
      </c>
    </row>
    <row r="35" spans="1:14">
      <c r="A35" s="312" t="s">
        <v>567</v>
      </c>
      <c r="B35" s="312" t="s">
        <v>568</v>
      </c>
      <c r="C35" s="311">
        <v>7</v>
      </c>
      <c r="D35" s="343">
        <v>1.7685185185185182E-2</v>
      </c>
      <c r="E35" s="332">
        <v>1.0300925925925927E-2</v>
      </c>
      <c r="F35" s="336">
        <v>1.3849537037037037E-2</v>
      </c>
      <c r="G35" s="342">
        <v>1.8050925925925925E-2</v>
      </c>
      <c r="H35" s="356">
        <v>1.2491898148148148E-2</v>
      </c>
      <c r="I35" s="341">
        <v>1.9876157407407408E-2</v>
      </c>
      <c r="J35" s="340">
        <v>2.1686342592592594E-2</v>
      </c>
      <c r="K35" s="340">
        <v>2.0424768518518519E-2</v>
      </c>
      <c r="L35" s="341">
        <v>1.9381944444444445E-2</v>
      </c>
      <c r="M35" s="339">
        <f>MIN(I35:L35)</f>
        <v>1.9381944444444445E-2</v>
      </c>
      <c r="N35" s="339">
        <f t="shared" si="1"/>
        <v>6.2384350902340126E-3</v>
      </c>
    </row>
    <row r="36" spans="1:14">
      <c r="A36" s="312" t="s">
        <v>569</v>
      </c>
      <c r="B36" s="312" t="s">
        <v>570</v>
      </c>
      <c r="C36" s="311">
        <v>8</v>
      </c>
      <c r="D36" s="343">
        <v>1.5717592592592592E-2</v>
      </c>
      <c r="E36" s="333">
        <v>1.577546296296296E-2</v>
      </c>
      <c r="F36" s="219">
        <v>1.9452546296296298E-2</v>
      </c>
      <c r="G36" s="209" t="s">
        <v>365</v>
      </c>
      <c r="H36" s="231" t="s">
        <v>365</v>
      </c>
      <c r="I36" s="231" t="s">
        <v>365</v>
      </c>
      <c r="J36" s="231" t="s">
        <v>365</v>
      </c>
      <c r="K36" s="340" t="s">
        <v>365</v>
      </c>
      <c r="L36" s="340" t="s">
        <v>365</v>
      </c>
      <c r="M36" s="339">
        <f>MIN(F36:L36)</f>
        <v>1.9452546296296298E-2</v>
      </c>
      <c r="N36" s="339">
        <f t="shared" si="1"/>
        <v>6.2611595940262185E-3</v>
      </c>
    </row>
    <row r="37" spans="1:14">
      <c r="A37" s="312" t="s">
        <v>571</v>
      </c>
      <c r="B37" s="312" t="s">
        <v>572</v>
      </c>
      <c r="C37" s="311">
        <v>12</v>
      </c>
      <c r="D37" s="343">
        <v>1.5949074074074074E-2</v>
      </c>
      <c r="E37" s="333">
        <v>1.6099537037037037E-2</v>
      </c>
      <c r="F37" s="209">
        <v>1.9706018518518519E-2</v>
      </c>
      <c r="G37" s="326" t="s">
        <v>295</v>
      </c>
      <c r="H37" s="231" t="s">
        <v>365</v>
      </c>
      <c r="I37" s="340">
        <v>1.9780092592592592E-2</v>
      </c>
      <c r="J37" s="340">
        <v>2.0123842592592592E-2</v>
      </c>
      <c r="K37" s="340" t="s">
        <v>295</v>
      </c>
      <c r="L37" s="341">
        <v>1.9555555555555555E-2</v>
      </c>
      <c r="M37" s="339">
        <f>MIN(F37:L37)</f>
        <v>1.9555555555555555E-2</v>
      </c>
      <c r="N37" s="339">
        <f t="shared" si="1"/>
        <v>6.2943150175918949E-3</v>
      </c>
    </row>
    <row r="38" spans="1:14">
      <c r="A38" s="312" t="s">
        <v>501</v>
      </c>
      <c r="B38" s="312" t="s">
        <v>448</v>
      </c>
      <c r="C38" s="311">
        <v>10</v>
      </c>
      <c r="D38" s="343">
        <v>1.6412037037037037E-2</v>
      </c>
      <c r="E38" s="326" t="s">
        <v>295</v>
      </c>
      <c r="F38" s="209">
        <v>1.9601851851851853E-2</v>
      </c>
      <c r="G38" s="326" t="s">
        <v>295</v>
      </c>
      <c r="H38" s="340">
        <v>2.1079861111111112E-2</v>
      </c>
      <c r="I38" s="231" t="s">
        <v>365</v>
      </c>
      <c r="J38" s="340">
        <v>2.0886574074074075E-2</v>
      </c>
      <c r="K38" s="340">
        <v>2.0827546296296299E-2</v>
      </c>
      <c r="L38" s="340" t="s">
        <v>365</v>
      </c>
      <c r="M38" s="339">
        <f>MIN(F38:L38)</f>
        <v>1.9601851851851853E-2</v>
      </c>
      <c r="N38" s="339">
        <f t="shared" si="1"/>
        <v>6.3092163315539972E-3</v>
      </c>
    </row>
    <row r="39" spans="1:14">
      <c r="A39" s="312" t="s">
        <v>369</v>
      </c>
      <c r="B39" s="312" t="s">
        <v>407</v>
      </c>
      <c r="C39" s="311">
        <v>8</v>
      </c>
      <c r="D39" s="355">
        <v>1.7326388888888888E-2</v>
      </c>
      <c r="E39" s="333">
        <v>1.6099537037037037E-2</v>
      </c>
      <c r="F39" s="219">
        <v>1.9601851851851853E-2</v>
      </c>
      <c r="G39" s="326" t="s">
        <v>295</v>
      </c>
      <c r="H39" s="231" t="s">
        <v>365</v>
      </c>
      <c r="I39" s="231" t="s">
        <v>365</v>
      </c>
      <c r="J39" s="231" t="s">
        <v>365</v>
      </c>
      <c r="K39" s="340" t="s">
        <v>365</v>
      </c>
      <c r="L39" s="340" t="s">
        <v>365</v>
      </c>
      <c r="M39" s="339">
        <f>MIN(F39:L39)</f>
        <v>1.9601851851851853E-2</v>
      </c>
      <c r="N39" s="339">
        <f t="shared" si="1"/>
        <v>6.3092163315539972E-3</v>
      </c>
    </row>
    <row r="40" spans="1:14">
      <c r="A40" s="312" t="s">
        <v>544</v>
      </c>
      <c r="B40" s="312" t="s">
        <v>573</v>
      </c>
      <c r="C40" s="311">
        <v>10</v>
      </c>
      <c r="D40" s="345">
        <v>1.7224537037037038E-2</v>
      </c>
      <c r="E40" s="326" t="s">
        <v>295</v>
      </c>
      <c r="F40" s="209">
        <v>1.9759259259259258E-2</v>
      </c>
      <c r="G40" s="326" t="s">
        <v>295</v>
      </c>
      <c r="H40" s="340">
        <v>2.1439814814814814E-2</v>
      </c>
      <c r="I40" s="359">
        <v>2.0892361111111115E-2</v>
      </c>
      <c r="J40" s="359">
        <v>2.0969907407407406E-2</v>
      </c>
      <c r="K40" s="359">
        <v>2.2268518518518521E-2</v>
      </c>
      <c r="L40" s="358">
        <v>1.965625E-2</v>
      </c>
      <c r="M40" s="339">
        <f>MIN(F40:L40)</f>
        <v>1.965625E-2</v>
      </c>
      <c r="N40" s="339">
        <f t="shared" si="1"/>
        <v>6.3267253754594665E-3</v>
      </c>
    </row>
    <row r="41" spans="1:14">
      <c r="A41" s="312" t="s">
        <v>55</v>
      </c>
      <c r="B41" s="312" t="s">
        <v>573</v>
      </c>
      <c r="C41" s="311">
        <v>7</v>
      </c>
      <c r="D41" s="343">
        <v>1.7523148148148149E-2</v>
      </c>
      <c r="E41" s="332">
        <v>1.0659722222222221E-2</v>
      </c>
      <c r="F41" s="336">
        <v>1.3822916666666669E-2</v>
      </c>
      <c r="G41" s="342">
        <v>1.7188657407407406E-2</v>
      </c>
      <c r="H41" s="356">
        <v>1.2699074074074073E-2</v>
      </c>
      <c r="I41" s="341">
        <v>2.0969907407407406E-2</v>
      </c>
      <c r="J41" s="340">
        <v>2.2391203703703705E-2</v>
      </c>
      <c r="K41" s="340">
        <v>2.2598379629629628E-2</v>
      </c>
      <c r="L41" s="341">
        <v>1.965625E-2</v>
      </c>
      <c r="M41" s="339">
        <f>MIN(I41:L41)</f>
        <v>1.965625E-2</v>
      </c>
      <c r="N41" s="339">
        <f t="shared" si="1"/>
        <v>6.3267253754594665E-3</v>
      </c>
    </row>
    <row r="42" spans="1:14">
      <c r="A42" s="312" t="s">
        <v>574</v>
      </c>
      <c r="B42" s="312" t="s">
        <v>575</v>
      </c>
      <c r="C42" s="311">
        <v>12</v>
      </c>
      <c r="D42" s="335" t="s">
        <v>365</v>
      </c>
      <c r="E42" s="326" t="s">
        <v>365</v>
      </c>
      <c r="F42" s="209" t="s">
        <v>365</v>
      </c>
      <c r="G42" s="342">
        <v>1.7730324074074075E-2</v>
      </c>
      <c r="H42" s="231" t="s">
        <v>365</v>
      </c>
      <c r="I42" s="341">
        <v>2.0763888888888887E-2</v>
      </c>
      <c r="J42" s="340" t="s">
        <v>365</v>
      </c>
      <c r="K42" s="340" t="s">
        <v>365</v>
      </c>
      <c r="L42" s="340" t="s">
        <v>365</v>
      </c>
      <c r="M42" s="339">
        <f>MIN(I42:L42)</f>
        <v>2.0763888888888887E-2</v>
      </c>
      <c r="N42" s="339">
        <f t="shared" si="1"/>
        <v>6.6832393120027575E-3</v>
      </c>
    </row>
    <row r="43" spans="1:14">
      <c r="A43" s="312" t="s">
        <v>576</v>
      </c>
      <c r="B43" s="312" t="s">
        <v>577</v>
      </c>
      <c r="C43" s="311">
        <v>12</v>
      </c>
      <c r="D43" s="319" t="s">
        <v>365</v>
      </c>
      <c r="E43" s="326" t="s">
        <v>365</v>
      </c>
      <c r="F43" s="209" t="s">
        <v>365</v>
      </c>
      <c r="G43" s="342">
        <v>2.1525462962962965E-2</v>
      </c>
      <c r="H43" s="356">
        <v>1.6579861111111111E-2</v>
      </c>
      <c r="I43" s="341">
        <v>2.2064814814814815E-2</v>
      </c>
      <c r="J43" s="341">
        <v>2.1908564814814815E-2</v>
      </c>
      <c r="K43" s="340">
        <v>2.2640046296296294E-2</v>
      </c>
      <c r="L43" s="341">
        <v>2.1011574074074075E-2</v>
      </c>
      <c r="M43" s="339">
        <f>MIN(I43:L43)</f>
        <v>2.1011574074074075E-2</v>
      </c>
      <c r="N43" s="339">
        <f t="shared" si="1"/>
        <v>6.7629613417000039E-3</v>
      </c>
    </row>
    <row r="44" spans="1:14">
      <c r="A44" s="312" t="s">
        <v>565</v>
      </c>
      <c r="B44" s="312" t="s">
        <v>578</v>
      </c>
      <c r="C44" s="311">
        <v>12</v>
      </c>
      <c r="D44" s="361">
        <v>1.7291666666666667E-2</v>
      </c>
      <c r="E44" s="333">
        <v>1.6967592592592593E-2</v>
      </c>
      <c r="F44" s="209" t="s">
        <v>365</v>
      </c>
      <c r="G44" s="326" t="s">
        <v>295</v>
      </c>
      <c r="H44" s="356">
        <v>1.4534722222222221E-2</v>
      </c>
      <c r="I44" s="341">
        <v>2.1758101851851851E-2</v>
      </c>
      <c r="J44" s="341">
        <v>2.1541666666666667E-2</v>
      </c>
      <c r="K44" s="340">
        <v>2.2008101851851852E-2</v>
      </c>
      <c r="L44" s="341">
        <v>2.1434027777777778E-2</v>
      </c>
      <c r="M44" s="339">
        <f>MIN(I44:L44)</f>
        <v>2.1434027777777778E-2</v>
      </c>
      <c r="N44" s="339">
        <f t="shared" si="1"/>
        <v>6.8989358316041841E-3</v>
      </c>
    </row>
    <row r="45" spans="1:14">
      <c r="A45" s="312" t="s">
        <v>548</v>
      </c>
      <c r="B45" s="312" t="s">
        <v>547</v>
      </c>
      <c r="C45" s="311">
        <v>11</v>
      </c>
      <c r="D45" s="319" t="s">
        <v>365</v>
      </c>
      <c r="E45" s="326" t="s">
        <v>365</v>
      </c>
      <c r="F45" s="209" t="s">
        <v>365</v>
      </c>
      <c r="G45" s="209" t="s">
        <v>365</v>
      </c>
      <c r="H45" s="231" t="s">
        <v>365</v>
      </c>
      <c r="I45" s="356">
        <v>1.5000000000000001E-2</v>
      </c>
      <c r="J45" s="341">
        <v>2.1722222222222223E-2</v>
      </c>
      <c r="K45" s="340">
        <v>2.2350694444444444E-2</v>
      </c>
      <c r="L45" s="340" t="s">
        <v>365</v>
      </c>
      <c r="M45" s="339">
        <f>MIN(J45:L45)</f>
        <v>2.1722222222222223E-2</v>
      </c>
      <c r="N45" s="339">
        <f t="shared" si="1"/>
        <v>6.9916965110182697E-3</v>
      </c>
    </row>
    <row r="46" spans="1:14">
      <c r="A46" s="312" t="s">
        <v>579</v>
      </c>
      <c r="B46" s="312" t="s">
        <v>59</v>
      </c>
      <c r="C46" s="311">
        <v>10</v>
      </c>
      <c r="D46" s="355">
        <v>1.8402777777777778E-2</v>
      </c>
      <c r="E46" s="333">
        <v>1.9664351851851853E-2</v>
      </c>
      <c r="F46" s="219">
        <v>2.272453703703704E-2</v>
      </c>
      <c r="G46" s="209" t="s">
        <v>365</v>
      </c>
      <c r="H46" s="231" t="s">
        <v>365</v>
      </c>
      <c r="I46" s="231" t="s">
        <v>365</v>
      </c>
      <c r="J46" s="231" t="s">
        <v>365</v>
      </c>
      <c r="K46" s="340" t="s">
        <v>365</v>
      </c>
      <c r="L46" s="340" t="s">
        <v>365</v>
      </c>
      <c r="M46" s="339">
        <f>MIN(F46:L46)</f>
        <v>2.272453703703704E-2</v>
      </c>
      <c r="N46" s="339">
        <f t="shared" si="1"/>
        <v>7.3143099582977794E-3</v>
      </c>
    </row>
    <row r="47" spans="1:14">
      <c r="A47" s="312" t="s">
        <v>459</v>
      </c>
      <c r="B47" s="312" t="s">
        <v>408</v>
      </c>
      <c r="C47" s="311">
        <v>7</v>
      </c>
      <c r="D47" s="355">
        <v>2.2060185185185183E-2</v>
      </c>
      <c r="E47" s="332">
        <v>1.2638888888888889E-2</v>
      </c>
      <c r="F47" s="336">
        <v>1.7224537037037038E-2</v>
      </c>
      <c r="G47" s="342">
        <v>2.1381944444444443E-2</v>
      </c>
      <c r="H47" s="356">
        <v>1.6554398148148148E-2</v>
      </c>
      <c r="I47" s="356">
        <v>1.5000000000000001E-2</v>
      </c>
      <c r="J47" s="341">
        <v>2.4664351851851851E-2</v>
      </c>
      <c r="K47" s="340">
        <v>2.5480324074074075E-2</v>
      </c>
      <c r="L47" s="341">
        <v>2.4193287037037034E-2</v>
      </c>
      <c r="M47" s="339">
        <f>MIN(J47:L47)</f>
        <v>2.4193287037037034E-2</v>
      </c>
      <c r="N47" s="339">
        <f t="shared" si="1"/>
        <v>7.7870541437454642E-3</v>
      </c>
    </row>
    <row r="48" spans="1:14">
      <c r="A48" s="312" t="s">
        <v>580</v>
      </c>
      <c r="B48" s="312" t="s">
        <v>519</v>
      </c>
      <c r="C48" s="311">
        <v>12</v>
      </c>
      <c r="D48" s="335" t="s">
        <v>365</v>
      </c>
      <c r="E48" s="326" t="s">
        <v>365</v>
      </c>
      <c r="F48" s="209" t="s">
        <v>365</v>
      </c>
      <c r="G48" s="209" t="s">
        <v>365</v>
      </c>
      <c r="H48" s="231" t="s">
        <v>365</v>
      </c>
      <c r="I48" s="231" t="s">
        <v>365</v>
      </c>
      <c r="J48" s="231" t="s">
        <v>365</v>
      </c>
      <c r="K48" s="341">
        <v>2.624189814814815E-2</v>
      </c>
      <c r="L48" s="341">
        <v>2.4234953703703706E-2</v>
      </c>
      <c r="M48" s="339">
        <f>MIN(J48:L48)</f>
        <v>2.4234953703703706E-2</v>
      </c>
      <c r="N48" s="339">
        <f t="shared" si="1"/>
        <v>7.8004653263113576E-3</v>
      </c>
    </row>
    <row r="49" spans="1:14">
      <c r="A49" s="312" t="s">
        <v>458</v>
      </c>
      <c r="B49" s="312" t="s">
        <v>457</v>
      </c>
      <c r="C49" s="311">
        <v>8</v>
      </c>
      <c r="D49" s="343">
        <v>1.7337962962962961E-2</v>
      </c>
      <c r="E49" s="326" t="s">
        <v>295</v>
      </c>
      <c r="F49" s="336">
        <v>1.2775462962962962E-2</v>
      </c>
      <c r="G49" s="209" t="s">
        <v>365</v>
      </c>
      <c r="H49" s="231" t="s">
        <v>365</v>
      </c>
      <c r="I49" s="231" t="s">
        <v>365</v>
      </c>
      <c r="J49" s="231" t="s">
        <v>365</v>
      </c>
      <c r="K49" s="340" t="s">
        <v>295</v>
      </c>
      <c r="L49" s="340" t="s">
        <v>365</v>
      </c>
      <c r="M49" s="310"/>
      <c r="N49" s="339"/>
    </row>
    <row r="50" spans="1:14">
      <c r="A50" s="312" t="s">
        <v>581</v>
      </c>
      <c r="B50" s="312" t="s">
        <v>582</v>
      </c>
      <c r="C50" s="311">
        <v>10</v>
      </c>
      <c r="D50" s="343">
        <v>1.6435185185185188E-2</v>
      </c>
      <c r="E50" s="326" t="s">
        <v>295</v>
      </c>
      <c r="F50" s="209" t="s">
        <v>365</v>
      </c>
      <c r="G50" s="326" t="s">
        <v>295</v>
      </c>
      <c r="H50" s="231" t="s">
        <v>365</v>
      </c>
      <c r="I50" s="231" t="s">
        <v>365</v>
      </c>
      <c r="J50" s="231" t="s">
        <v>365</v>
      </c>
      <c r="K50" s="340" t="s">
        <v>365</v>
      </c>
      <c r="L50" s="340" t="s">
        <v>365</v>
      </c>
      <c r="M50" s="310"/>
      <c r="N50" s="339"/>
    </row>
    <row r="51" spans="1:14">
      <c r="A51" s="312" t="s">
        <v>583</v>
      </c>
      <c r="B51" s="312" t="s">
        <v>584</v>
      </c>
      <c r="C51" s="311">
        <v>8</v>
      </c>
      <c r="D51" s="319" t="s">
        <v>365</v>
      </c>
      <c r="E51" s="332">
        <v>9.7453703703703713E-3</v>
      </c>
      <c r="F51" s="336">
        <v>1.2337962962962962E-2</v>
      </c>
      <c r="G51" s="342">
        <v>1.7045138888888891E-2</v>
      </c>
      <c r="H51" s="231" t="s">
        <v>365</v>
      </c>
      <c r="I51" s="231" t="s">
        <v>365</v>
      </c>
      <c r="J51" s="340" t="s">
        <v>295</v>
      </c>
      <c r="K51" s="340" t="s">
        <v>295</v>
      </c>
      <c r="L51" s="340" t="s">
        <v>365</v>
      </c>
      <c r="M51" s="310"/>
      <c r="N51" s="339"/>
    </row>
    <row r="52" spans="1:14">
      <c r="A52" s="312" t="s">
        <v>585</v>
      </c>
      <c r="B52" s="312" t="s">
        <v>586</v>
      </c>
      <c r="C52" s="311">
        <v>9</v>
      </c>
      <c r="D52" s="319" t="s">
        <v>295</v>
      </c>
      <c r="E52" s="332">
        <v>1.2847222222222223E-2</v>
      </c>
      <c r="F52" s="336">
        <v>1.7229166666666667E-2</v>
      </c>
      <c r="G52" s="342">
        <v>2.1484953703703704E-2</v>
      </c>
      <c r="H52" s="356">
        <v>1.6298611111111111E-2</v>
      </c>
      <c r="I52" s="231" t="s">
        <v>365</v>
      </c>
      <c r="J52" s="231" t="s">
        <v>365</v>
      </c>
      <c r="K52" s="340" t="s">
        <v>365</v>
      </c>
      <c r="L52" s="340" t="s">
        <v>365</v>
      </c>
      <c r="M52" s="310"/>
      <c r="N52" s="339"/>
    </row>
    <row r="53" spans="1:14" ht="12" customHeight="1">
      <c r="C53" s="86"/>
      <c r="D53" s="320"/>
      <c r="E53" s="327"/>
      <c r="F53" s="313"/>
      <c r="G53" s="314"/>
      <c r="H53" s="348"/>
      <c r="I53" s="357"/>
      <c r="J53" s="316"/>
      <c r="K53" s="315"/>
      <c r="L53" s="316"/>
      <c r="M53" s="317"/>
      <c r="N53" s="318"/>
    </row>
    <row r="54" spans="1:14">
      <c r="D54" s="321"/>
      <c r="E54" s="328" t="s">
        <v>331</v>
      </c>
      <c r="F54" s="317"/>
    </row>
    <row r="55" spans="1:14">
      <c r="E55" s="337" t="s">
        <v>86</v>
      </c>
    </row>
    <row r="56" spans="1:14" ht="10.35" customHeight="1"/>
    <row r="57" spans="1:14">
      <c r="E57" s="330" t="s">
        <v>426</v>
      </c>
      <c r="F57" s="251" t="s">
        <v>300</v>
      </c>
      <c r="G57" s="334" t="s">
        <v>341</v>
      </c>
    </row>
  </sheetData>
  <autoFilter ref="A1:N52" xr:uid="{00000000-0009-0000-0000-000004000000}">
    <sortState xmlns:xlrd2="http://schemas.microsoft.com/office/spreadsheetml/2017/richdata2" ref="A2:N52">
      <sortCondition ref="M2:M52"/>
    </sortState>
  </autoFilter>
  <sortState xmlns:xlrd2="http://schemas.microsoft.com/office/spreadsheetml/2017/richdata2" ref="A2:N52">
    <sortCondition ref="M2:M52"/>
  </sortState>
  <phoneticPr fontId="22" type="noConversion"/>
  <pageMargins left="0.25" right="0.25" top="0.75" bottom="0.75" header="0.3" footer="0.3"/>
  <pageSetup scale="86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7"/>
  <sheetViews>
    <sheetView workbookViewId="0">
      <selection activeCell="N2" sqref="N2"/>
    </sheetView>
  </sheetViews>
  <sheetFormatPr defaultColWidth="8.85546875" defaultRowHeight="12.95"/>
  <cols>
    <col min="1" max="1" width="9.7109375" style="75" customWidth="1"/>
    <col min="2" max="2" width="10.7109375" style="75" customWidth="1"/>
    <col min="3" max="3" width="6.7109375" style="78" customWidth="1"/>
    <col min="4" max="4" width="10.28515625" style="203" customWidth="1"/>
    <col min="5" max="6" width="8.7109375" style="236" customWidth="1"/>
    <col min="7" max="7" width="1.7109375" style="236" customWidth="1"/>
    <col min="8" max="9" width="8.7109375" style="254" customWidth="1"/>
    <col min="10" max="14" width="8.7109375" style="237" customWidth="1"/>
    <col min="15" max="15" width="8.85546875" style="254"/>
    <col min="16" max="16" width="8.85546875" style="236"/>
    <col min="17" max="17" width="6.7109375" style="75" hidden="1" customWidth="1"/>
    <col min="18" max="18" width="9.85546875" style="296" hidden="1" customWidth="1"/>
  </cols>
  <sheetData>
    <row r="1" spans="1:20" ht="14.1" thickBot="1">
      <c r="A1" s="76" t="s">
        <v>587</v>
      </c>
      <c r="B1" s="76" t="s">
        <v>588</v>
      </c>
      <c r="C1" s="77" t="s">
        <v>2</v>
      </c>
      <c r="D1" s="264" t="s">
        <v>589</v>
      </c>
      <c r="E1" s="206" t="s">
        <v>92</v>
      </c>
      <c r="F1" s="206" t="s">
        <v>590</v>
      </c>
      <c r="H1" s="207" t="s">
        <v>591</v>
      </c>
      <c r="I1" s="207" t="s">
        <v>7</v>
      </c>
      <c r="J1" s="208" t="s">
        <v>427</v>
      </c>
      <c r="K1" s="208" t="s">
        <v>592</v>
      </c>
      <c r="L1" s="208" t="s">
        <v>347</v>
      </c>
      <c r="M1" s="208" t="s">
        <v>12</v>
      </c>
      <c r="N1" s="208" t="s">
        <v>348</v>
      </c>
      <c r="O1" s="298" t="s">
        <v>593</v>
      </c>
      <c r="P1" s="265" t="s">
        <v>15</v>
      </c>
      <c r="Q1" s="85" t="s">
        <v>594</v>
      </c>
      <c r="R1" s="295" t="s">
        <v>595</v>
      </c>
      <c r="S1" s="294" t="s">
        <v>596</v>
      </c>
    </row>
    <row r="2" spans="1:20" ht="14.1" thickTop="1">
      <c r="A2" s="82" t="s">
        <v>479</v>
      </c>
      <c r="B2" s="82" t="s">
        <v>480</v>
      </c>
      <c r="C2" s="83">
        <v>9</v>
      </c>
      <c r="D2" s="204">
        <v>8.5277777777777782E-3</v>
      </c>
      <c r="E2" s="267">
        <v>1.0840277777777777E-2</v>
      </c>
      <c r="F2" s="227">
        <v>1.0964120370370372E-2</v>
      </c>
      <c r="G2" s="215"/>
      <c r="H2" s="494">
        <v>1.1216435185185185E-2</v>
      </c>
      <c r="I2" s="216"/>
      <c r="J2" s="226"/>
      <c r="K2" s="255">
        <v>1.0980324074074075E-2</v>
      </c>
      <c r="L2" s="289">
        <v>1.0719907407407407E-2</v>
      </c>
      <c r="M2" s="289">
        <v>1.0680555555555556E-2</v>
      </c>
      <c r="N2" s="289">
        <v>1.0400462962962964E-2</v>
      </c>
      <c r="O2" s="252">
        <v>1.0787037037037038E-2</v>
      </c>
      <c r="P2" s="498">
        <v>1.0400462962962964E-2</v>
      </c>
      <c r="Q2" s="54">
        <v>2.6388888888888889E-2</v>
      </c>
      <c r="R2" s="297">
        <f>O2-P2</f>
        <v>3.865740740740739E-4</v>
      </c>
      <c r="S2" s="302">
        <f t="shared" ref="S2:S39" si="0">AVERAGE(E2:N2)</f>
        <v>1.0828869047619047E-2</v>
      </c>
      <c r="T2" s="303"/>
    </row>
    <row r="3" spans="1:20">
      <c r="A3" s="82" t="s">
        <v>457</v>
      </c>
      <c r="B3" s="82" t="s">
        <v>597</v>
      </c>
      <c r="C3" s="83">
        <v>12</v>
      </c>
      <c r="D3" s="204">
        <v>8.5234953703703705E-3</v>
      </c>
      <c r="E3" s="267">
        <v>1.1064814814814814E-2</v>
      </c>
      <c r="F3" s="227">
        <v>1.1895833333333333E-2</v>
      </c>
      <c r="G3" s="217"/>
      <c r="H3" s="255">
        <v>1.1791666666666667E-2</v>
      </c>
      <c r="I3" s="255">
        <v>1.111574074074074E-2</v>
      </c>
      <c r="J3" s="276">
        <v>1.1484953703703704E-2</v>
      </c>
      <c r="K3" s="255">
        <v>1.1435185185185185E-2</v>
      </c>
      <c r="L3" s="255">
        <v>1.1410879629629627E-2</v>
      </c>
      <c r="M3" s="255">
        <v>1.1326388888888888E-2</v>
      </c>
      <c r="N3" s="289">
        <v>1.0912037037037038E-2</v>
      </c>
      <c r="O3" s="216">
        <v>1.1018518518518518E-2</v>
      </c>
      <c r="P3" s="290">
        <v>1.0912037037037038E-2</v>
      </c>
      <c r="Q3" s="54">
        <v>9.7222222222222224E-3</v>
      </c>
      <c r="R3" s="297">
        <f>O3-P3</f>
        <v>1.0648148148147997E-4</v>
      </c>
      <c r="S3" s="302">
        <f t="shared" si="0"/>
        <v>1.1381944444444443E-2</v>
      </c>
      <c r="T3" s="304"/>
    </row>
    <row r="4" spans="1:20">
      <c r="A4" s="82" t="s">
        <v>598</v>
      </c>
      <c r="B4" s="82" t="s">
        <v>599</v>
      </c>
      <c r="C4" s="83">
        <v>12</v>
      </c>
      <c r="D4" s="204">
        <v>8.8449074074074072E-3</v>
      </c>
      <c r="E4" s="268">
        <v>1.1528935185185185E-2</v>
      </c>
      <c r="F4" s="227">
        <v>1.2310185185185186E-2</v>
      </c>
      <c r="G4" s="215"/>
      <c r="H4" s="255">
        <v>1.2068287037037037E-2</v>
      </c>
      <c r="I4" s="216"/>
      <c r="J4" s="276">
        <v>1.2236111111111113E-2</v>
      </c>
      <c r="K4" s="255">
        <v>1.1553240740740741E-2</v>
      </c>
      <c r="L4" s="291">
        <v>1.1652777777777778E-2</v>
      </c>
      <c r="M4" s="289">
        <v>1.1416666666666667E-2</v>
      </c>
      <c r="N4" s="289">
        <v>1.1337962962962965E-2</v>
      </c>
      <c r="O4" s="252">
        <v>1.1712962962962965E-2</v>
      </c>
      <c r="P4" s="268">
        <v>1.1337962962962965E-2</v>
      </c>
      <c r="Q4" s="54">
        <v>1.1805555555555555E-2</v>
      </c>
      <c r="R4" s="297">
        <f>O4-P4</f>
        <v>3.7500000000000033E-4</v>
      </c>
      <c r="S4" s="302">
        <f t="shared" si="0"/>
        <v>1.1763020833333335E-2</v>
      </c>
      <c r="T4" s="303"/>
    </row>
    <row r="5" spans="1:20">
      <c r="A5" s="82" t="s">
        <v>519</v>
      </c>
      <c r="B5" s="82" t="s">
        <v>520</v>
      </c>
      <c r="C5" s="170">
        <v>10</v>
      </c>
      <c r="D5" s="204">
        <v>9.0532407407407419E-3</v>
      </c>
      <c r="E5" s="209">
        <v>1.2674768518518518E-2</v>
      </c>
      <c r="F5" s="219"/>
      <c r="G5" s="210"/>
      <c r="H5" s="274">
        <v>1.2579861111111111E-2</v>
      </c>
      <c r="I5" s="216"/>
      <c r="J5" s="284">
        <v>1.229050925925926E-2</v>
      </c>
      <c r="K5" s="274">
        <v>1.1826388888888888E-2</v>
      </c>
      <c r="L5" s="274">
        <v>1.1783564814814816E-2</v>
      </c>
      <c r="M5" s="289">
        <v>1.1410879629629627E-2</v>
      </c>
      <c r="N5" s="289">
        <v>1.1380787037037036E-2</v>
      </c>
      <c r="O5" s="252">
        <v>1.1527777777777777E-2</v>
      </c>
      <c r="P5" s="290">
        <v>1.1380787037037036E-2</v>
      </c>
      <c r="Q5" s="54">
        <v>7.7777777777777779E-2</v>
      </c>
      <c r="R5" s="297">
        <f>O5-P5</f>
        <v>1.4699074074074094E-4</v>
      </c>
      <c r="S5" s="302">
        <f t="shared" si="0"/>
        <v>1.1992394179894181E-2</v>
      </c>
      <c r="T5" s="303"/>
    </row>
    <row r="6" spans="1:20">
      <c r="A6" s="82" t="s">
        <v>522</v>
      </c>
      <c r="B6" s="82" t="s">
        <v>523</v>
      </c>
      <c r="C6" s="170">
        <v>10</v>
      </c>
      <c r="D6" s="205">
        <v>8.8483796296296297E-3</v>
      </c>
      <c r="E6" s="267">
        <v>1.167476851851852E-2</v>
      </c>
      <c r="F6" s="227">
        <v>1.2207175925925927E-2</v>
      </c>
      <c r="G6" s="220"/>
      <c r="H6" s="216"/>
      <c r="I6" s="216"/>
      <c r="J6" s="283">
        <v>1.2041666666666666E-2</v>
      </c>
      <c r="K6" s="213">
        <v>1.2037037037037035E-2</v>
      </c>
      <c r="L6" s="255">
        <v>1.1817129629629629E-2</v>
      </c>
      <c r="M6" s="274">
        <v>1.151273148148148E-2</v>
      </c>
      <c r="N6" s="291">
        <v>1.1563657407407406E-2</v>
      </c>
      <c r="O6" s="252">
        <v>1.1030092592592591E-2</v>
      </c>
      <c r="P6" s="267">
        <v>1.151273148148148E-2</v>
      </c>
      <c r="Q6" s="54">
        <v>9.7222222222222224E-3</v>
      </c>
      <c r="R6" s="297"/>
      <c r="S6" s="302">
        <f t="shared" si="0"/>
        <v>1.1836309523809523E-2</v>
      </c>
      <c r="T6" s="303"/>
    </row>
    <row r="7" spans="1:20">
      <c r="A7" s="82" t="s">
        <v>551</v>
      </c>
      <c r="B7" s="82" t="s">
        <v>431</v>
      </c>
      <c r="C7" s="83">
        <v>11</v>
      </c>
      <c r="D7" s="199">
        <v>9.2465277777777771E-3</v>
      </c>
      <c r="E7" s="271">
        <v>1.1784722222222222E-2</v>
      </c>
      <c r="F7" s="209">
        <v>1.283564814814815E-2</v>
      </c>
      <c r="G7" s="210"/>
      <c r="H7" s="255">
        <v>1.2425925925925925E-2</v>
      </c>
      <c r="I7" s="216"/>
      <c r="J7" s="226">
        <v>1.2471064814814815E-2</v>
      </c>
      <c r="K7" s="216">
        <v>1.1902777777777778E-2</v>
      </c>
      <c r="L7" s="255">
        <v>1.1797453703703704E-2</v>
      </c>
      <c r="M7" s="289">
        <v>1.1520833333333334E-2</v>
      </c>
      <c r="N7" s="255">
        <v>1.166087962962963E-2</v>
      </c>
      <c r="O7" s="299">
        <v>1.207175925925926E-2</v>
      </c>
      <c r="P7" s="268">
        <v>1.1520833333333334E-2</v>
      </c>
      <c r="Q7" s="54">
        <v>1.5972222222222224E-2</v>
      </c>
      <c r="R7" s="297">
        <f>O7-P7</f>
        <v>5.5092592592592519E-4</v>
      </c>
      <c r="S7" s="306">
        <f t="shared" si="0"/>
        <v>1.2049913194444444E-2</v>
      </c>
      <c r="T7" s="305"/>
    </row>
    <row r="8" spans="1:20">
      <c r="A8" s="82" t="s">
        <v>430</v>
      </c>
      <c r="B8" s="82" t="s">
        <v>431</v>
      </c>
      <c r="C8" s="83">
        <v>8</v>
      </c>
      <c r="D8" s="204">
        <v>8.8715277777777785E-3</v>
      </c>
      <c r="E8" s="267">
        <v>1.176273148148148E-2</v>
      </c>
      <c r="F8" s="227">
        <v>1.2101851851851851E-2</v>
      </c>
      <c r="G8" s="215"/>
      <c r="H8" s="255">
        <v>1.2077546296296295E-2</v>
      </c>
      <c r="I8" s="216"/>
      <c r="J8" s="212">
        <v>1.241435185185185E-2</v>
      </c>
      <c r="K8" s="255">
        <v>1.1806712962962962E-2</v>
      </c>
      <c r="L8" s="291">
        <v>1.1793981481481482E-2</v>
      </c>
      <c r="M8" s="214">
        <v>1.1702546296296296E-2</v>
      </c>
      <c r="N8" s="289">
        <v>1.1526620370370369E-2</v>
      </c>
      <c r="O8" s="252">
        <v>1.1701388888888891E-2</v>
      </c>
      <c r="P8" s="290">
        <v>1.1526620370370369E-2</v>
      </c>
      <c r="Q8" s="54">
        <v>1.4583333333333332E-2</v>
      </c>
      <c r="R8" s="297">
        <f>O8-P8</f>
        <v>1.7476851851852201E-4</v>
      </c>
      <c r="S8" s="302">
        <f t="shared" si="0"/>
        <v>1.1898292824074076E-2</v>
      </c>
      <c r="T8" s="303"/>
    </row>
    <row r="9" spans="1:20">
      <c r="A9" s="82" t="s">
        <v>517</v>
      </c>
      <c r="B9" s="82" t="s">
        <v>518</v>
      </c>
      <c r="C9" s="170">
        <v>10</v>
      </c>
      <c r="D9" s="204">
        <v>8.850694444444444E-3</v>
      </c>
      <c r="E9" s="268">
        <v>1.1543981481481481E-2</v>
      </c>
      <c r="F9" s="227">
        <v>1.2251157407407407E-2</v>
      </c>
      <c r="G9" s="220"/>
      <c r="H9" s="255">
        <v>1.2206018518518519E-2</v>
      </c>
      <c r="I9" s="255">
        <v>1.1961805555555557E-2</v>
      </c>
      <c r="J9" s="283">
        <v>1.2267361111111111E-2</v>
      </c>
      <c r="K9" s="216">
        <v>1.1928240740740739E-2</v>
      </c>
      <c r="L9" s="216">
        <v>1.1993055555555555E-2</v>
      </c>
      <c r="M9" s="216">
        <v>1.1746527777777778E-2</v>
      </c>
      <c r="N9" s="213">
        <v>1.1774305555555553E-2</v>
      </c>
      <c r="O9" s="252">
        <v>1.2152777777777778E-2</v>
      </c>
      <c r="P9" s="271">
        <v>1.1543981481481481E-2</v>
      </c>
      <c r="Q9" s="54"/>
      <c r="R9" s="297">
        <f>O9-P9</f>
        <v>6.0879629629629652E-4</v>
      </c>
      <c r="S9" s="302">
        <f t="shared" si="0"/>
        <v>1.1963605967078189E-2</v>
      </c>
      <c r="T9" s="303"/>
    </row>
    <row r="10" spans="1:20">
      <c r="A10" s="82" t="s">
        <v>391</v>
      </c>
      <c r="B10" s="82" t="s">
        <v>600</v>
      </c>
      <c r="C10" s="83">
        <v>12</v>
      </c>
      <c r="D10" s="199">
        <v>9.0972222222222218E-3</v>
      </c>
      <c r="E10" s="267">
        <v>1.1584490740740741E-2</v>
      </c>
      <c r="F10" s="245">
        <v>1.2684027777777778E-2</v>
      </c>
      <c r="G10" s="210"/>
      <c r="H10" s="216">
        <v>1.2606481481481481E-2</v>
      </c>
      <c r="I10" s="216"/>
      <c r="J10" s="212">
        <v>1.240162037037037E-2</v>
      </c>
      <c r="K10" s="216">
        <v>1.1981481481481482E-2</v>
      </c>
      <c r="L10" s="213">
        <v>1.2186342592592591E-2</v>
      </c>
      <c r="M10" s="213">
        <v>1.215625E-2</v>
      </c>
      <c r="N10" s="216">
        <v>1.195023148148148E-2</v>
      </c>
      <c r="O10" s="252">
        <v>1.1481481481481483E-2</v>
      </c>
      <c r="P10" s="272">
        <v>1.1584490740740741E-2</v>
      </c>
      <c r="Q10" s="54"/>
      <c r="R10" s="297"/>
      <c r="S10" s="301">
        <f t="shared" si="0"/>
        <v>1.2193865740740739E-2</v>
      </c>
      <c r="T10" s="303"/>
    </row>
    <row r="11" spans="1:20">
      <c r="A11" s="82" t="s">
        <v>601</v>
      </c>
      <c r="B11" s="82" t="s">
        <v>600</v>
      </c>
      <c r="C11" s="83">
        <v>12</v>
      </c>
      <c r="D11" s="199">
        <v>9.4652777777777791E-3</v>
      </c>
      <c r="E11" s="209">
        <v>1.2005787037037037E-2</v>
      </c>
      <c r="F11" s="219">
        <v>1.3018518518518518E-2</v>
      </c>
      <c r="G11" s="210"/>
      <c r="H11" s="216">
        <v>1.2819444444444446E-2</v>
      </c>
      <c r="I11" s="266">
        <v>1.1802083333333333E-2</v>
      </c>
      <c r="J11" s="276">
        <v>1.2328703703703705E-2</v>
      </c>
      <c r="K11" s="266">
        <v>1.172337962962963E-2</v>
      </c>
      <c r="L11" s="213">
        <v>1.1908564814814815E-2</v>
      </c>
      <c r="M11" s="289">
        <v>1.1690972222222222E-2</v>
      </c>
      <c r="N11" s="213">
        <v>1.1997685185185186E-2</v>
      </c>
      <c r="O11" s="252">
        <v>1.1863425925925925E-2</v>
      </c>
      <c r="P11" s="271">
        <v>1.1690972222222222E-2</v>
      </c>
      <c r="Q11" s="54">
        <v>1.8749999999999999E-2</v>
      </c>
      <c r="R11" s="297">
        <f>O11-P11</f>
        <v>1.7245370370370244E-4</v>
      </c>
      <c r="S11" s="301">
        <f t="shared" si="0"/>
        <v>1.2143904320987654E-2</v>
      </c>
      <c r="T11" s="303"/>
    </row>
    <row r="12" spans="1:20">
      <c r="A12" s="82" t="s">
        <v>526</v>
      </c>
      <c r="B12" s="82" t="s">
        <v>527</v>
      </c>
      <c r="C12" s="83">
        <v>8</v>
      </c>
      <c r="D12" s="201">
        <v>9.5011574074074078E-3</v>
      </c>
      <c r="E12" s="269">
        <v>1.2050925925925925E-2</v>
      </c>
      <c r="F12" s="209">
        <v>1.2758101851851852E-2</v>
      </c>
      <c r="G12" s="246"/>
      <c r="H12" s="252">
        <v>1.2687499999999999E-2</v>
      </c>
      <c r="I12" s="266">
        <v>1.2005787037037037E-2</v>
      </c>
      <c r="J12" s="283">
        <v>1.2299768518518517E-2</v>
      </c>
      <c r="K12" s="289">
        <v>1.1826388888888888E-2</v>
      </c>
      <c r="L12" s="231">
        <v>1.229050925925926E-2</v>
      </c>
      <c r="M12" s="252">
        <v>1.2116898148148149E-2</v>
      </c>
      <c r="N12" s="231">
        <v>1.209375E-2</v>
      </c>
      <c r="O12" s="252">
        <v>1.2488425925925925E-2</v>
      </c>
      <c r="P12" s="269">
        <v>1.1826388888888888E-2</v>
      </c>
      <c r="Q12" s="54">
        <v>1.3888888888888888E-2</v>
      </c>
      <c r="R12" s="297">
        <f>O12-P12</f>
        <v>6.6203703703703737E-4</v>
      </c>
      <c r="S12" s="301">
        <f t="shared" si="0"/>
        <v>1.2236625514403292E-2</v>
      </c>
      <c r="T12" s="303"/>
    </row>
    <row r="13" spans="1:20">
      <c r="A13" s="256" t="s">
        <v>77</v>
      </c>
      <c r="B13" s="256" t="s">
        <v>602</v>
      </c>
      <c r="C13" s="257" t="s">
        <v>603</v>
      </c>
      <c r="D13" s="285">
        <v>8.9363425925925929E-3</v>
      </c>
      <c r="E13" s="273">
        <v>1.1953703703703704E-2</v>
      </c>
      <c r="F13" s="258">
        <v>1.2422453703703701E-2</v>
      </c>
      <c r="G13" s="259"/>
      <c r="H13" s="286">
        <v>1.2346064814814815E-2</v>
      </c>
      <c r="I13" s="286">
        <v>1.2150462962962962E-2</v>
      </c>
      <c r="J13" s="287">
        <v>1.2278935185185184E-2</v>
      </c>
      <c r="K13" s="260"/>
      <c r="L13" s="261">
        <v>1.2152777777777778E-2</v>
      </c>
      <c r="M13" s="260">
        <v>1.1925925925925925E-2</v>
      </c>
      <c r="N13" s="261">
        <v>1.1952546296296296E-2</v>
      </c>
      <c r="O13" s="300"/>
      <c r="P13" s="273">
        <v>1.1930555555555555E-2</v>
      </c>
      <c r="Q13" s="262">
        <v>1.3888888888888889E-3</v>
      </c>
      <c r="R13" s="297"/>
      <c r="S13" s="301">
        <f t="shared" si="0"/>
        <v>1.2147858796296295E-2</v>
      </c>
      <c r="T13" s="307"/>
    </row>
    <row r="14" spans="1:20">
      <c r="A14" s="82" t="s">
        <v>42</v>
      </c>
      <c r="B14" s="82" t="s">
        <v>147</v>
      </c>
      <c r="C14" s="83">
        <v>9</v>
      </c>
      <c r="D14" s="199">
        <v>9.6192129629629631E-3</v>
      </c>
      <c r="E14" s="209">
        <v>1.2856481481481481E-2</v>
      </c>
      <c r="F14" s="209">
        <v>1.3329861111111112E-2</v>
      </c>
      <c r="G14" s="210"/>
      <c r="H14" s="216">
        <v>1.3112268518518518E-2</v>
      </c>
      <c r="I14" s="274">
        <v>1.2795138888888889E-2</v>
      </c>
      <c r="J14" s="226">
        <v>1.3089120370370369E-2</v>
      </c>
      <c r="K14" s="218">
        <v>1.2300925925925925E-2</v>
      </c>
      <c r="L14" s="216">
        <v>1.2707175925925926E-2</v>
      </c>
      <c r="M14" s="216">
        <v>1.250925925925926E-2</v>
      </c>
      <c r="N14" s="218">
        <v>1.2258101851851853E-2</v>
      </c>
      <c r="O14" s="252">
        <v>1.2048611111111112E-2</v>
      </c>
      <c r="P14" s="270">
        <v>1.2258101851851853E-2</v>
      </c>
      <c r="Q14" s="54">
        <v>3.5416666666666666E-2</v>
      </c>
      <c r="R14" s="297"/>
      <c r="S14" s="301">
        <f t="shared" si="0"/>
        <v>1.2773148148148148E-2</v>
      </c>
      <c r="T14" s="303"/>
    </row>
    <row r="15" spans="1:20">
      <c r="A15" s="82" t="s">
        <v>604</v>
      </c>
      <c r="B15" s="82" t="s">
        <v>101</v>
      </c>
      <c r="C15" s="83">
        <v>7</v>
      </c>
      <c r="D15" s="201">
        <v>1.0318287037037037E-2</v>
      </c>
      <c r="E15" s="243"/>
      <c r="F15" s="488">
        <v>1.1304398148148147E-2</v>
      </c>
      <c r="G15" s="492"/>
      <c r="H15" s="252"/>
      <c r="I15" s="266">
        <v>1.3045138888888889E-2</v>
      </c>
      <c r="J15" s="277">
        <v>1.3065972222222224E-2</v>
      </c>
      <c r="K15" s="229">
        <v>1.2593750000000001E-2</v>
      </c>
      <c r="L15" s="231">
        <v>1.2700231481481481E-2</v>
      </c>
      <c r="M15" s="252">
        <v>1.2828703703703703E-2</v>
      </c>
      <c r="N15" s="229">
        <v>1.2273148148148146E-2</v>
      </c>
      <c r="O15" s="252"/>
      <c r="P15" s="269">
        <v>1.2273148148148146E-2</v>
      </c>
      <c r="Q15" s="54">
        <v>4.6527777777777779E-2</v>
      </c>
      <c r="R15" s="297"/>
      <c r="S15" s="301">
        <f t="shared" si="0"/>
        <v>1.2544477513227513E-2</v>
      </c>
    </row>
    <row r="16" spans="1:20">
      <c r="A16" s="82" t="s">
        <v>552</v>
      </c>
      <c r="B16" s="82" t="s">
        <v>174</v>
      </c>
      <c r="C16" s="83">
        <v>11</v>
      </c>
      <c r="D16" s="199">
        <v>9.5358796296296303E-3</v>
      </c>
      <c r="E16" s="272">
        <v>1.2901620370370371E-2</v>
      </c>
      <c r="F16" s="209">
        <v>1.3905092592592592E-2</v>
      </c>
      <c r="G16" s="210"/>
      <c r="H16" s="216">
        <v>1.3349537037037036E-2</v>
      </c>
      <c r="I16" s="216"/>
      <c r="J16" s="212">
        <v>1.3061342592592591E-2</v>
      </c>
      <c r="K16" s="218">
        <v>1.247800925925926E-2</v>
      </c>
      <c r="L16" s="218">
        <v>1.2450231481481484E-2</v>
      </c>
      <c r="M16" s="218">
        <v>1.2402777777777776E-2</v>
      </c>
      <c r="N16" s="218">
        <v>1.2283564814814815E-2</v>
      </c>
      <c r="O16" s="252">
        <v>1.1759259259259259E-2</v>
      </c>
      <c r="P16" s="270">
        <v>1.2283564814814815E-2</v>
      </c>
      <c r="Q16" s="54">
        <v>3.6805555555555557E-2</v>
      </c>
      <c r="R16" s="297"/>
      <c r="S16" s="301">
        <f t="shared" si="0"/>
        <v>1.285402199074074E-2</v>
      </c>
      <c r="T16" s="303"/>
    </row>
    <row r="17" spans="1:20">
      <c r="A17" s="82" t="s">
        <v>360</v>
      </c>
      <c r="B17" s="82" t="s">
        <v>361</v>
      </c>
      <c r="C17" s="83">
        <v>7</v>
      </c>
      <c r="D17" s="201">
        <v>1.2244212962962964E-2</v>
      </c>
      <c r="E17" s="243">
        <v>1.4979166666666667E-2</v>
      </c>
      <c r="F17" s="228">
        <v>1.5199074074074073E-2</v>
      </c>
      <c r="G17" s="490"/>
      <c r="H17" s="252">
        <v>1.4395833333333335E-2</v>
      </c>
      <c r="I17" s="275">
        <v>1.3550925925925925E-2</v>
      </c>
      <c r="J17" s="497">
        <v>1.3648148148148147E-2</v>
      </c>
      <c r="K17" s="229">
        <v>1.2870370370370372E-2</v>
      </c>
      <c r="L17" s="231">
        <v>1.3216435185185185E-2</v>
      </c>
      <c r="M17" s="229">
        <v>1.2653935185185185E-2</v>
      </c>
      <c r="N17" s="229">
        <v>1.2486111111111113E-2</v>
      </c>
      <c r="O17" s="252"/>
      <c r="P17" s="269">
        <v>1.2486111111111113E-2</v>
      </c>
      <c r="Q17" s="54">
        <v>0.14930555555555555</v>
      </c>
      <c r="R17" s="297"/>
      <c r="S17" s="301">
        <f t="shared" si="0"/>
        <v>1.3666666666666669E-2</v>
      </c>
    </row>
    <row r="18" spans="1:20">
      <c r="A18" s="82" t="s">
        <v>605</v>
      </c>
      <c r="B18" s="82" t="s">
        <v>606</v>
      </c>
      <c r="C18" s="83">
        <v>12</v>
      </c>
      <c r="D18" s="199">
        <v>1.0327546296296296E-2</v>
      </c>
      <c r="E18" s="272">
        <v>1.3370370370370371E-2</v>
      </c>
      <c r="F18" s="209">
        <v>1.4055555555555556E-2</v>
      </c>
      <c r="G18" s="217"/>
      <c r="H18" s="216"/>
      <c r="I18" s="216"/>
      <c r="J18" s="212">
        <v>1.404050925925926E-2</v>
      </c>
      <c r="K18" s="218">
        <v>1.3297453703703705E-2</v>
      </c>
      <c r="L18" s="213">
        <v>1.399652777777778E-2</v>
      </c>
      <c r="M18" s="218">
        <v>1.3105324074074075E-2</v>
      </c>
      <c r="N18" s="218">
        <v>1.2796296296296297E-2</v>
      </c>
      <c r="O18" s="216">
        <v>1.2662037037037039E-2</v>
      </c>
      <c r="P18" s="270">
        <v>1.2796296296296297E-2</v>
      </c>
      <c r="Q18" s="54">
        <v>3.4722222222222224E-2</v>
      </c>
      <c r="R18" s="297"/>
      <c r="S18" s="301">
        <f t="shared" si="0"/>
        <v>1.3523148148148147E-2</v>
      </c>
      <c r="T18" s="304"/>
    </row>
    <row r="19" spans="1:20">
      <c r="A19" s="82" t="s">
        <v>457</v>
      </c>
      <c r="B19" s="82" t="s">
        <v>607</v>
      </c>
      <c r="C19" s="83">
        <v>12</v>
      </c>
      <c r="D19" s="199">
        <v>1.0009259259259259E-2</v>
      </c>
      <c r="E19" s="272">
        <v>1.3645833333333331E-2</v>
      </c>
      <c r="F19" s="209">
        <v>1.4537037037037038E-2</v>
      </c>
      <c r="G19" s="215"/>
      <c r="H19" s="216">
        <v>1.4444444444444446E-2</v>
      </c>
      <c r="I19" s="274">
        <v>1.3467592592592594E-2</v>
      </c>
      <c r="J19" s="212"/>
      <c r="K19" s="218">
        <v>1.3293981481481483E-2</v>
      </c>
      <c r="L19" s="213">
        <v>1.3793981481481482E-2</v>
      </c>
      <c r="M19" s="218">
        <v>1.3082175925925928E-2</v>
      </c>
      <c r="N19" s="218">
        <v>1.2958333333333334E-2</v>
      </c>
      <c r="O19" s="252">
        <v>1.2650462962962962E-2</v>
      </c>
      <c r="P19" s="270">
        <v>1.2958333333333334E-2</v>
      </c>
      <c r="Q19" s="54">
        <v>4.1666666666666664E-2</v>
      </c>
      <c r="R19" s="297"/>
      <c r="S19" s="301">
        <f t="shared" si="0"/>
        <v>1.3652922453703703E-2</v>
      </c>
      <c r="T19" s="303"/>
    </row>
    <row r="20" spans="1:20" ht="12" customHeight="1">
      <c r="A20" s="82" t="s">
        <v>59</v>
      </c>
      <c r="B20" s="82" t="s">
        <v>486</v>
      </c>
      <c r="C20" s="83">
        <v>9</v>
      </c>
      <c r="D20" s="199">
        <v>1.0310185185185184E-2</v>
      </c>
      <c r="E20" s="219"/>
      <c r="F20" s="271">
        <v>1.4744212962962961E-2</v>
      </c>
      <c r="G20" s="210"/>
      <c r="H20" s="211">
        <v>1.3931712962962963E-2</v>
      </c>
      <c r="I20" s="216"/>
      <c r="J20" s="223">
        <v>1.3753472222222222E-2</v>
      </c>
      <c r="K20" s="214">
        <v>1.3200231481481481E-2</v>
      </c>
      <c r="L20" s="214">
        <v>1.3166666666666667E-2</v>
      </c>
      <c r="M20" s="214">
        <v>1.3043981481481483E-2</v>
      </c>
      <c r="N20" s="216">
        <v>1.3123842592592591E-2</v>
      </c>
      <c r="O20" s="252"/>
      <c r="P20" s="269">
        <v>1.3043981481481483E-2</v>
      </c>
      <c r="Q20" s="54">
        <v>0.1013888888888889</v>
      </c>
      <c r="R20" s="297"/>
      <c r="S20" s="301">
        <f t="shared" si="0"/>
        <v>1.356630291005291E-2</v>
      </c>
      <c r="T20" s="303"/>
    </row>
    <row r="21" spans="1:20">
      <c r="A21" s="82" t="s">
        <v>608</v>
      </c>
      <c r="B21" s="82" t="s">
        <v>557</v>
      </c>
      <c r="C21" s="83">
        <v>11</v>
      </c>
      <c r="D21" s="200">
        <v>1.131712962962963E-2</v>
      </c>
      <c r="E21" s="271">
        <v>1.5287037037037036E-2</v>
      </c>
      <c r="F21" s="271" t="s">
        <v>609</v>
      </c>
      <c r="G21" s="220"/>
      <c r="H21" s="225">
        <v>1.4511574074074074E-2</v>
      </c>
      <c r="I21" s="225">
        <v>1.3613425925925925E-2</v>
      </c>
      <c r="J21" s="222">
        <v>1.3686342592592592E-2</v>
      </c>
      <c r="K21" s="214"/>
      <c r="L21" s="292">
        <v>1.3200231481481481E-2</v>
      </c>
      <c r="M21" s="216">
        <v>1.329861111111111E-2</v>
      </c>
      <c r="N21" s="214">
        <v>1.3057870370370371E-2</v>
      </c>
      <c r="O21" s="299"/>
      <c r="P21" s="269">
        <v>1.3057870370370371E-2</v>
      </c>
      <c r="Q21" s="54">
        <v>0.13333333333333333</v>
      </c>
      <c r="R21" s="297"/>
      <c r="S21" s="301">
        <f t="shared" si="0"/>
        <v>1.380787037037037E-2</v>
      </c>
      <c r="T21" s="305"/>
    </row>
    <row r="22" spans="1:20">
      <c r="A22" s="278" t="s">
        <v>610</v>
      </c>
      <c r="B22" s="82" t="s">
        <v>611</v>
      </c>
      <c r="C22" s="83">
        <v>12</v>
      </c>
      <c r="D22" s="200"/>
      <c r="E22" s="219"/>
      <c r="F22" s="209">
        <v>1.4293981481481482E-2</v>
      </c>
      <c r="G22" s="210"/>
      <c r="H22" s="218">
        <v>1.4159722222222221E-2</v>
      </c>
      <c r="I22" s="216"/>
      <c r="J22" s="224">
        <v>1.4038194444444443E-2</v>
      </c>
      <c r="K22" s="214"/>
      <c r="L22" s="218">
        <v>1.3660879629629629E-2</v>
      </c>
      <c r="M22" s="214"/>
      <c r="N22" s="218">
        <v>1.3174768518518518E-2</v>
      </c>
      <c r="O22" s="252">
        <v>1.2407407407407409E-2</v>
      </c>
      <c r="P22" s="270">
        <v>1.3174768518518518E-2</v>
      </c>
      <c r="Q22" s="54">
        <v>6.7361111111111108E-2</v>
      </c>
      <c r="R22" s="297"/>
      <c r="S22" s="301">
        <f t="shared" si="0"/>
        <v>1.386550925925926E-2</v>
      </c>
      <c r="T22" s="303"/>
    </row>
    <row r="23" spans="1:20" s="263" customFormat="1">
      <c r="A23" s="82" t="s">
        <v>363</v>
      </c>
      <c r="B23" s="82" t="s">
        <v>364</v>
      </c>
      <c r="C23" s="83">
        <v>7</v>
      </c>
      <c r="D23" s="201">
        <v>1.2234953703703704E-2</v>
      </c>
      <c r="E23" s="228">
        <v>1.4997685185185185E-2</v>
      </c>
      <c r="F23" s="282">
        <v>1.2142361111111111E-2</v>
      </c>
      <c r="G23" s="492"/>
      <c r="H23" s="252"/>
      <c r="I23" s="252"/>
      <c r="J23" s="230">
        <v>1.3947916666666666E-2</v>
      </c>
      <c r="K23" s="229">
        <v>1.3491898148148149E-2</v>
      </c>
      <c r="L23" s="231">
        <v>1.370023148148148E-2</v>
      </c>
      <c r="M23" s="252">
        <v>1.3570601851851853E-2</v>
      </c>
      <c r="N23" s="231"/>
      <c r="O23" s="252"/>
      <c r="P23" s="279">
        <v>1.3491898148148149E-2</v>
      </c>
      <c r="Q23" s="54">
        <v>2.7777777777777776E-2</v>
      </c>
      <c r="R23" s="297"/>
      <c r="S23" s="301">
        <f t="shared" si="0"/>
        <v>1.3641782407407406E-2</v>
      </c>
      <c r="T23"/>
    </row>
    <row r="24" spans="1:20">
      <c r="A24" s="278" t="s">
        <v>612</v>
      </c>
      <c r="B24" s="278" t="s">
        <v>613</v>
      </c>
      <c r="C24" s="83">
        <v>12</v>
      </c>
      <c r="D24" s="199"/>
      <c r="E24" s="272"/>
      <c r="F24" s="219"/>
      <c r="G24" s="210"/>
      <c r="H24" s="216"/>
      <c r="I24" s="216"/>
      <c r="J24" s="223">
        <v>1.4547453703703703E-2</v>
      </c>
      <c r="K24" s="214">
        <v>1.4086805555555556E-2</v>
      </c>
      <c r="L24" s="214">
        <v>1.3876157407407406E-2</v>
      </c>
      <c r="M24" s="214">
        <v>1.3834490740740739E-2</v>
      </c>
      <c r="N24" s="214">
        <v>1.3534722222222221E-2</v>
      </c>
      <c r="O24" s="252"/>
      <c r="P24" s="279">
        <v>1.3534722222222221E-2</v>
      </c>
      <c r="Q24" s="54">
        <v>6.0416666666666667E-2</v>
      </c>
      <c r="R24" s="297"/>
      <c r="S24" s="301">
        <f t="shared" si="0"/>
        <v>1.3975925925925925E-2</v>
      </c>
      <c r="T24" s="303"/>
    </row>
    <row r="25" spans="1:20">
      <c r="A25" s="82" t="s">
        <v>564</v>
      </c>
      <c r="B25" s="82" t="s">
        <v>542</v>
      </c>
      <c r="C25" s="83">
        <v>10</v>
      </c>
      <c r="D25" s="199">
        <v>1.2481481481481481E-2</v>
      </c>
      <c r="E25" s="209">
        <v>1.654513888888889E-2</v>
      </c>
      <c r="F25" s="209">
        <v>1.5908564814814816E-2</v>
      </c>
      <c r="G25" s="220"/>
      <c r="H25" s="216"/>
      <c r="I25" s="218">
        <v>1.5866898148148147E-2</v>
      </c>
      <c r="J25" s="224">
        <v>1.5604166666666667E-2</v>
      </c>
      <c r="K25" s="218">
        <v>1.5151620370370371E-2</v>
      </c>
      <c r="L25" s="218">
        <v>1.3891203703703704E-2</v>
      </c>
      <c r="M25" s="216">
        <v>1.4722222222222222E-2</v>
      </c>
      <c r="N25" s="213">
        <v>1.4548611111111111E-2</v>
      </c>
      <c r="O25" s="252">
        <v>1.3206018518518518E-2</v>
      </c>
      <c r="P25" s="270">
        <v>1.3891203703703704E-2</v>
      </c>
      <c r="Q25" s="54">
        <v>0.15902777777777777</v>
      </c>
      <c r="R25" s="297"/>
      <c r="S25" s="301">
        <f t="shared" si="0"/>
        <v>1.5279803240740741E-2</v>
      </c>
      <c r="T25" s="303"/>
    </row>
    <row r="26" spans="1:20">
      <c r="A26" s="82" t="s">
        <v>614</v>
      </c>
      <c r="B26" s="82" t="s">
        <v>101</v>
      </c>
      <c r="C26" s="83">
        <v>7</v>
      </c>
      <c r="D26" s="201">
        <v>1.1908564814814815E-2</v>
      </c>
      <c r="E26" s="247">
        <v>9.2222222222222219E-3</v>
      </c>
      <c r="F26" s="488">
        <v>1.3269675925925926E-2</v>
      </c>
      <c r="G26" s="492"/>
      <c r="H26" s="252"/>
      <c r="I26" s="275">
        <v>1.5417824074074075E-2</v>
      </c>
      <c r="J26" s="277">
        <v>1.571875E-2</v>
      </c>
      <c r="K26" s="229">
        <v>1.404513888888889E-2</v>
      </c>
      <c r="L26" s="231">
        <v>1.4245370370370368E-2</v>
      </c>
      <c r="M26" s="229">
        <v>1.3901620370370371E-2</v>
      </c>
      <c r="N26" s="231">
        <v>1.3921296296296298E-2</v>
      </c>
      <c r="O26" s="252"/>
      <c r="P26" s="269">
        <v>1.3901620370370371E-2</v>
      </c>
      <c r="Q26" s="54">
        <v>9.0972222222222218E-2</v>
      </c>
      <c r="R26" s="297"/>
      <c r="S26" s="301">
        <f t="shared" si="0"/>
        <v>1.3717737268518519E-2</v>
      </c>
    </row>
    <row r="27" spans="1:20">
      <c r="A27" s="82" t="s">
        <v>530</v>
      </c>
      <c r="B27" s="278" t="s">
        <v>488</v>
      </c>
      <c r="C27" s="170">
        <v>9</v>
      </c>
      <c r="D27" s="199">
        <v>1.1878472222222223E-2</v>
      </c>
      <c r="E27" s="271">
        <v>1.618402777777778E-2</v>
      </c>
      <c r="F27" s="209">
        <v>1.6377314814814813E-2</v>
      </c>
      <c r="G27" s="210"/>
      <c r="H27" s="216"/>
      <c r="I27" s="216"/>
      <c r="J27" s="223">
        <v>1.5322916666666667E-2</v>
      </c>
      <c r="K27" s="214">
        <v>1.4157407407407408E-2</v>
      </c>
      <c r="L27" s="213">
        <v>1.4255787037037037E-2</v>
      </c>
      <c r="M27" s="214">
        <v>1.3902777777777778E-2</v>
      </c>
      <c r="N27" s="213">
        <v>1.3942129629629631E-2</v>
      </c>
      <c r="O27" s="252"/>
      <c r="P27" s="269">
        <v>1.3902777777777778E-2</v>
      </c>
      <c r="Q27" s="54">
        <v>0.13680555555555554</v>
      </c>
      <c r="R27" s="297"/>
      <c r="S27" s="301">
        <f t="shared" si="0"/>
        <v>1.4877480158730158E-2</v>
      </c>
      <c r="T27" s="303"/>
    </row>
    <row r="28" spans="1:20">
      <c r="A28" s="82" t="s">
        <v>555</v>
      </c>
      <c r="B28" s="82" t="s">
        <v>554</v>
      </c>
      <c r="C28" s="83">
        <v>11</v>
      </c>
      <c r="D28" s="200">
        <v>1.2267361111111111E-2</v>
      </c>
      <c r="E28" s="272">
        <v>1.4946759259259259E-2</v>
      </c>
      <c r="F28" s="209">
        <v>1.58125E-2</v>
      </c>
      <c r="G28" s="220"/>
      <c r="H28" s="221"/>
      <c r="I28" s="221"/>
      <c r="J28" s="222">
        <v>1.5947916666666666E-2</v>
      </c>
      <c r="K28" s="218">
        <v>1.4498842592592593E-2</v>
      </c>
      <c r="L28" s="293">
        <v>1.4210648148148148E-2</v>
      </c>
      <c r="M28" s="216">
        <v>1.4392361111111113E-2</v>
      </c>
      <c r="N28" s="218">
        <v>1.3909722222222224E-2</v>
      </c>
      <c r="O28" s="299">
        <v>1.40625E-2</v>
      </c>
      <c r="P28" s="270">
        <v>1.3909722222222224E-2</v>
      </c>
      <c r="Q28" s="54">
        <v>6.25E-2</v>
      </c>
      <c r="R28" s="297">
        <f>O28-P28</f>
        <v>1.5277777777777599E-4</v>
      </c>
      <c r="S28" s="301">
        <f t="shared" si="0"/>
        <v>1.4816964285714286E-2</v>
      </c>
      <c r="T28" s="305"/>
    </row>
    <row r="29" spans="1:20">
      <c r="A29" s="82" t="s">
        <v>561</v>
      </c>
      <c r="B29" s="82" t="s">
        <v>459</v>
      </c>
      <c r="C29" s="83">
        <v>11</v>
      </c>
      <c r="D29" s="199">
        <v>1.072337962962963E-2</v>
      </c>
      <c r="E29" s="272">
        <v>1.4181712962962964E-2</v>
      </c>
      <c r="F29" s="209">
        <v>1.5100694444444444E-2</v>
      </c>
      <c r="G29" s="210"/>
      <c r="H29" s="216">
        <v>1.4704861111111111E-2</v>
      </c>
      <c r="I29" s="216"/>
      <c r="J29" s="226">
        <v>1.482060185185185E-2</v>
      </c>
      <c r="K29" s="218">
        <v>1.4024305555555555E-2</v>
      </c>
      <c r="L29" s="216">
        <v>1.415162037037037E-2</v>
      </c>
      <c r="M29" s="216">
        <v>1.4060185185185184E-2</v>
      </c>
      <c r="N29" s="216">
        <v>1.4092592592592592E-2</v>
      </c>
      <c r="O29" s="252">
        <v>1.2812499999999999E-2</v>
      </c>
      <c r="P29" s="270">
        <v>1.4024305555555555E-2</v>
      </c>
      <c r="Q29" s="54">
        <v>9.7222222222222224E-3</v>
      </c>
      <c r="R29" s="297"/>
      <c r="S29" s="301">
        <f t="shared" si="0"/>
        <v>1.4392071759259259E-2</v>
      </c>
      <c r="T29" s="303"/>
    </row>
    <row r="30" spans="1:20">
      <c r="A30" s="82" t="s">
        <v>539</v>
      </c>
      <c r="B30" s="82" t="s">
        <v>505</v>
      </c>
      <c r="C30" s="170">
        <v>10</v>
      </c>
      <c r="D30" s="199">
        <v>1.2263888888888888E-2</v>
      </c>
      <c r="E30" s="209">
        <v>1.5613425925925926E-2</v>
      </c>
      <c r="F30" s="209">
        <v>1.6637731481481479E-2</v>
      </c>
      <c r="G30" s="220"/>
      <c r="H30" s="216"/>
      <c r="I30" s="218">
        <v>1.4998842592592591E-2</v>
      </c>
      <c r="J30" s="226">
        <v>1.5900462962962963E-2</v>
      </c>
      <c r="K30" s="218">
        <v>1.4086805555555556E-2</v>
      </c>
      <c r="L30" s="218">
        <v>1.4071759259259258E-2</v>
      </c>
      <c r="M30" s="216">
        <v>1.4303240740740741E-2</v>
      </c>
      <c r="N30" s="213">
        <v>1.4371527777777776E-2</v>
      </c>
      <c r="O30" s="252">
        <v>1.3773148148148147E-2</v>
      </c>
      <c r="P30" s="270">
        <v>1.4071759259259258E-2</v>
      </c>
      <c r="Q30" s="54">
        <v>9.3055555555555558E-2</v>
      </c>
      <c r="R30" s="297"/>
      <c r="S30" s="301">
        <f t="shared" si="0"/>
        <v>1.4997974537037035E-2</v>
      </c>
      <c r="T30" s="303"/>
    </row>
    <row r="31" spans="1:20">
      <c r="A31" s="82" t="s">
        <v>442</v>
      </c>
      <c r="B31" s="82" t="s">
        <v>488</v>
      </c>
      <c r="C31" s="83">
        <v>12</v>
      </c>
      <c r="D31" s="199">
        <v>1.2396990740740741E-2</v>
      </c>
      <c r="E31" s="271">
        <v>1.60625E-2</v>
      </c>
      <c r="F31" s="209">
        <v>1.6954861111111112E-2</v>
      </c>
      <c r="G31" s="215"/>
      <c r="H31" s="216"/>
      <c r="I31" s="216"/>
      <c r="J31" s="212"/>
      <c r="K31" s="214"/>
      <c r="L31" s="214">
        <v>1.4946759259259259E-2</v>
      </c>
      <c r="M31" s="214"/>
      <c r="N31" s="214">
        <v>1.4274305555555556E-2</v>
      </c>
      <c r="O31" s="252"/>
      <c r="P31" s="269">
        <v>1.4274305555555556E-2</v>
      </c>
      <c r="Q31" s="54">
        <v>0.10625</v>
      </c>
      <c r="R31" s="297"/>
      <c r="S31" s="301">
        <f t="shared" si="0"/>
        <v>1.5559606481481482E-2</v>
      </c>
      <c r="T31" s="303"/>
    </row>
    <row r="32" spans="1:20">
      <c r="A32" s="82" t="s">
        <v>547</v>
      </c>
      <c r="B32" s="82" t="s">
        <v>548</v>
      </c>
      <c r="C32" s="170">
        <v>10</v>
      </c>
      <c r="D32" s="199">
        <v>1.230902777777778E-2</v>
      </c>
      <c r="E32" s="209">
        <v>1.5302083333333334E-2</v>
      </c>
      <c r="F32" s="209">
        <v>1.6572916666666666E-2</v>
      </c>
      <c r="G32" s="220"/>
      <c r="H32" s="216"/>
      <c r="I32" s="218">
        <v>1.5077546296296295E-2</v>
      </c>
      <c r="J32" s="212">
        <v>1.5380787037037038E-2</v>
      </c>
      <c r="K32" s="214">
        <v>1.432060185185185E-2</v>
      </c>
      <c r="L32" s="213">
        <v>1.4694444444444446E-2</v>
      </c>
      <c r="M32" s="214"/>
      <c r="N32" s="213"/>
      <c r="O32" s="252">
        <v>1.4421296296296295E-2</v>
      </c>
      <c r="P32" s="279">
        <v>1.432060185185185E-2</v>
      </c>
      <c r="Q32" s="54">
        <v>5.9027777777777783E-2</v>
      </c>
      <c r="R32" s="297">
        <f>O32-P32</f>
        <v>1.0069444444444492E-4</v>
      </c>
      <c r="S32" s="301">
        <f t="shared" si="0"/>
        <v>1.5224729938271606E-2</v>
      </c>
      <c r="T32" s="303"/>
    </row>
    <row r="33" spans="1:20">
      <c r="A33" s="278" t="s">
        <v>570</v>
      </c>
      <c r="B33" s="278" t="s">
        <v>569</v>
      </c>
      <c r="C33" s="83">
        <v>7</v>
      </c>
      <c r="D33" s="201">
        <v>1.3344907407407408E-2</v>
      </c>
      <c r="E33" s="247">
        <v>9.269675925925926E-3</v>
      </c>
      <c r="F33" s="282">
        <v>1.387384259259259E-2</v>
      </c>
      <c r="G33" s="490"/>
      <c r="H33" s="252"/>
      <c r="I33" s="252"/>
      <c r="J33" s="230">
        <v>1.5493055555555553E-2</v>
      </c>
      <c r="K33" s="229">
        <v>1.5306712962962965E-2</v>
      </c>
      <c r="L33" s="229">
        <v>1.527199074074074E-2</v>
      </c>
      <c r="M33" s="231">
        <v>1.5692129629629629E-2</v>
      </c>
      <c r="N33" s="229">
        <v>1.440162037037037E-2</v>
      </c>
      <c r="O33" s="252"/>
      <c r="P33" s="279">
        <v>1.440162037037037E-2</v>
      </c>
      <c r="Q33" s="54">
        <v>6.5277777777777782E-2</v>
      </c>
      <c r="R33" s="297"/>
      <c r="S33" s="301">
        <f t="shared" si="0"/>
        <v>1.4187003968253968E-2</v>
      </c>
    </row>
    <row r="34" spans="1:20">
      <c r="A34" s="79" t="s">
        <v>615</v>
      </c>
      <c r="B34" s="79" t="s">
        <v>369</v>
      </c>
      <c r="C34" s="197">
        <v>7</v>
      </c>
      <c r="D34" s="202">
        <v>1.2423611111111113E-2</v>
      </c>
      <c r="E34" s="487">
        <v>1.5711805555555555E-2</v>
      </c>
      <c r="F34" s="248">
        <v>1.3466435185185185E-2</v>
      </c>
      <c r="G34" s="232"/>
      <c r="H34" s="253"/>
      <c r="I34" s="495">
        <v>1.5728009259259258E-2</v>
      </c>
      <c r="J34" s="496"/>
      <c r="K34" s="233">
        <v>1.53125E-2</v>
      </c>
      <c r="L34" s="234">
        <v>1.6657407407407409E-2</v>
      </c>
      <c r="M34" s="233">
        <v>1.4592592592592593E-2</v>
      </c>
      <c r="N34" s="233">
        <v>1.4456018518518519E-2</v>
      </c>
      <c r="O34" s="253"/>
      <c r="P34" s="269">
        <v>1.4456018518518519E-2</v>
      </c>
      <c r="Q34" s="108">
        <v>7.6388888888888895E-2</v>
      </c>
      <c r="R34" s="297"/>
      <c r="S34" s="297">
        <f t="shared" si="0"/>
        <v>1.5132109788359787E-2</v>
      </c>
    </row>
    <row r="35" spans="1:20">
      <c r="A35" s="82" t="s">
        <v>616</v>
      </c>
      <c r="B35" s="82" t="s">
        <v>581</v>
      </c>
      <c r="C35" s="486">
        <v>9</v>
      </c>
      <c r="D35" s="199">
        <v>1.2570601851851852E-2</v>
      </c>
      <c r="E35" s="209">
        <v>1.7031250000000001E-2</v>
      </c>
      <c r="F35" s="489"/>
      <c r="G35" s="493"/>
      <c r="H35" s="216"/>
      <c r="I35" s="216"/>
      <c r="J35" s="223">
        <v>1.5502314814814816E-2</v>
      </c>
      <c r="K35" s="214">
        <v>1.4648148148148148E-2</v>
      </c>
      <c r="L35" s="213">
        <v>1.4863425925925926E-2</v>
      </c>
      <c r="M35" s="214">
        <v>1.4586805555555554E-2</v>
      </c>
      <c r="N35" s="213">
        <v>1.459837962962963E-2</v>
      </c>
      <c r="O35" s="252"/>
      <c r="P35" s="279">
        <v>1.4586805555555554E-2</v>
      </c>
      <c r="Q35" s="54">
        <v>5.486111111111111E-2</v>
      </c>
      <c r="R35" s="297"/>
      <c r="S35" s="297">
        <f t="shared" si="0"/>
        <v>1.5205054012345677E-2</v>
      </c>
      <c r="T35" s="303"/>
    </row>
    <row r="36" spans="1:20">
      <c r="A36" s="82" t="s">
        <v>617</v>
      </c>
      <c r="B36" s="82" t="s">
        <v>618</v>
      </c>
      <c r="C36" s="198">
        <v>11</v>
      </c>
      <c r="D36" s="200"/>
      <c r="E36" s="272">
        <v>1.5044328703703704E-2</v>
      </c>
      <c r="F36" s="309">
        <v>1.5935185185185184E-2</v>
      </c>
      <c r="G36" s="491"/>
      <c r="H36" s="216"/>
      <c r="I36" s="216"/>
      <c r="J36" s="212">
        <v>1.5280092592592593E-2</v>
      </c>
      <c r="K36" s="214"/>
      <c r="L36" s="218">
        <v>1.4716435185185185E-2</v>
      </c>
      <c r="M36" s="216">
        <v>1.4729166666666668E-2</v>
      </c>
      <c r="N36" s="214"/>
      <c r="O36" s="252">
        <v>1.3692129629629629E-2</v>
      </c>
      <c r="P36" s="270">
        <v>1.4716435185185185E-2</v>
      </c>
      <c r="Q36" s="54">
        <v>1.9444444444444445E-2</v>
      </c>
      <c r="R36" s="297"/>
      <c r="S36" s="297">
        <f t="shared" si="0"/>
        <v>1.5141041666666665E-2</v>
      </c>
      <c r="T36" s="303"/>
    </row>
    <row r="37" spans="1:20">
      <c r="A37" s="82" t="s">
        <v>619</v>
      </c>
      <c r="B37" s="82" t="s">
        <v>458</v>
      </c>
      <c r="C37" s="198">
        <v>7</v>
      </c>
      <c r="D37" s="201">
        <v>1.3076388888888887E-2</v>
      </c>
      <c r="E37" s="247">
        <v>1.0070601851851853E-2</v>
      </c>
      <c r="F37" s="249">
        <v>1.3627314814814816E-2</v>
      </c>
      <c r="G37" s="235"/>
      <c r="H37" s="252"/>
      <c r="I37" s="252"/>
      <c r="J37" s="230"/>
      <c r="K37" s="229">
        <v>1.528587962962963E-2</v>
      </c>
      <c r="L37" s="231">
        <v>1.563888888888889E-2</v>
      </c>
      <c r="M37" s="229">
        <v>1.4716435185185185E-2</v>
      </c>
      <c r="N37" s="231">
        <v>1.5219907407407409E-2</v>
      </c>
      <c r="O37" s="252"/>
      <c r="P37" s="279">
        <v>1.4716435185185185E-2</v>
      </c>
      <c r="Q37" s="54">
        <v>3.4027777777777775E-2</v>
      </c>
      <c r="R37" s="297"/>
      <c r="S37" s="297">
        <f t="shared" si="0"/>
        <v>1.4093171296296296E-2</v>
      </c>
    </row>
    <row r="38" spans="1:20" ht="12" customHeight="1">
      <c r="A38" s="82" t="s">
        <v>620</v>
      </c>
      <c r="B38" s="82" t="s">
        <v>621</v>
      </c>
      <c r="C38" s="486">
        <v>10</v>
      </c>
      <c r="D38" s="199">
        <v>1.2763888888888887E-2</v>
      </c>
      <c r="E38" s="271">
        <v>1.6210648148148148E-2</v>
      </c>
      <c r="F38" s="309">
        <v>1.7832175925925928E-2</v>
      </c>
      <c r="G38" s="491"/>
      <c r="H38" s="216"/>
      <c r="I38" s="216"/>
      <c r="J38" s="223">
        <v>1.5589120370370371E-2</v>
      </c>
      <c r="K38" s="214">
        <v>1.5467592592592594E-2</v>
      </c>
      <c r="L38" s="213">
        <v>1.5586805555555555E-2</v>
      </c>
      <c r="M38" s="214">
        <v>1.4739583333333334E-2</v>
      </c>
      <c r="N38" s="213">
        <v>1.5076388888888889E-2</v>
      </c>
      <c r="O38" s="252"/>
      <c r="P38" s="269">
        <v>1.4739583333333334E-2</v>
      </c>
      <c r="Q38" s="54">
        <v>7.8472222222222221E-2</v>
      </c>
      <c r="R38" s="297"/>
      <c r="S38" s="297">
        <f t="shared" si="0"/>
        <v>1.5786044973544973E-2</v>
      </c>
      <c r="T38" s="303"/>
    </row>
    <row r="39" spans="1:20">
      <c r="A39" s="82" t="s">
        <v>577</v>
      </c>
      <c r="B39" s="82" t="s">
        <v>576</v>
      </c>
      <c r="C39" s="198">
        <v>11</v>
      </c>
      <c r="D39" s="199">
        <v>1.2813657407407407E-2</v>
      </c>
      <c r="E39" s="272">
        <v>1.654513888888889E-2</v>
      </c>
      <c r="F39" s="309">
        <v>1.720601851851852E-2</v>
      </c>
      <c r="G39" s="493"/>
      <c r="H39" s="216"/>
      <c r="I39" s="216"/>
      <c r="J39" s="212">
        <v>1.7594907407407406E-2</v>
      </c>
      <c r="K39" s="218">
        <v>1.5946759259259261E-2</v>
      </c>
      <c r="L39" s="216">
        <v>1.6722222222222222E-2</v>
      </c>
      <c r="M39" s="218">
        <v>1.5728009259259258E-2</v>
      </c>
      <c r="N39" s="213">
        <v>1.6401620370370368E-2</v>
      </c>
      <c r="O39" s="252">
        <v>1.556712962962963E-2</v>
      </c>
      <c r="P39" s="270">
        <v>1.5728009259259258E-2</v>
      </c>
      <c r="Q39" s="54">
        <v>4.8611111111111112E-2</v>
      </c>
      <c r="R39" s="297"/>
      <c r="S39" s="297">
        <f t="shared" si="0"/>
        <v>1.6592096560846561E-2</v>
      </c>
      <c r="T39" s="303"/>
    </row>
    <row r="40" spans="1:20">
      <c r="A40" s="82" t="s">
        <v>184</v>
      </c>
      <c r="B40" s="82" t="s">
        <v>622</v>
      </c>
      <c r="C40" s="486">
        <v>10</v>
      </c>
      <c r="D40" s="200"/>
      <c r="E40" s="219"/>
      <c r="F40" s="489"/>
      <c r="G40" s="489"/>
      <c r="H40" s="221"/>
      <c r="I40" s="221"/>
      <c r="J40" s="216"/>
      <c r="K40" s="214"/>
      <c r="L40" s="213"/>
      <c r="M40" s="213"/>
      <c r="N40" s="216"/>
      <c r="O40" s="299">
        <v>1.5162037037037036E-2</v>
      </c>
      <c r="P40" s="228"/>
      <c r="Q40" s="54"/>
      <c r="R40" s="297"/>
      <c r="S40" s="297"/>
      <c r="T40" s="305"/>
    </row>
    <row r="41" spans="1:20">
      <c r="A41" s="82" t="s">
        <v>623</v>
      </c>
      <c r="B41" s="82" t="s">
        <v>406</v>
      </c>
      <c r="C41" s="83">
        <v>7</v>
      </c>
      <c r="D41" s="244"/>
      <c r="E41" s="243"/>
      <c r="F41" s="243"/>
      <c r="G41" s="279"/>
      <c r="H41" s="252"/>
      <c r="I41" s="252"/>
      <c r="J41" s="229"/>
      <c r="K41" s="229"/>
      <c r="L41" s="231"/>
      <c r="M41" s="229"/>
      <c r="N41" s="231"/>
      <c r="O41" s="252"/>
      <c r="P41" s="228"/>
      <c r="Q41" s="54"/>
      <c r="R41" s="297"/>
      <c r="S41" s="297"/>
    </row>
    <row r="42" spans="1:20" ht="10.35" customHeight="1" thickBot="1">
      <c r="C42" s="86"/>
      <c r="D42" s="280"/>
      <c r="E42" s="281"/>
      <c r="F42" s="238"/>
      <c r="G42" s="239"/>
    </row>
    <row r="43" spans="1:20">
      <c r="D43" s="288" t="s">
        <v>624</v>
      </c>
      <c r="E43" s="240" t="s">
        <v>331</v>
      </c>
      <c r="F43" s="240"/>
    </row>
    <row r="44" spans="1:20">
      <c r="E44" s="241" t="s">
        <v>85</v>
      </c>
    </row>
    <row r="45" spans="1:20">
      <c r="E45" s="242" t="s">
        <v>86</v>
      </c>
    </row>
    <row r="46" spans="1:20" ht="10.35" customHeight="1"/>
    <row r="47" spans="1:20">
      <c r="E47" s="251" t="s">
        <v>300</v>
      </c>
      <c r="F47" s="250" t="s">
        <v>625</v>
      </c>
    </row>
  </sheetData>
  <sortState xmlns:xlrd2="http://schemas.microsoft.com/office/spreadsheetml/2017/richdata2" ref="A2:T41">
    <sortCondition ref="P2:P41"/>
  </sortState>
  <phoneticPr fontId="22" type="noConversion"/>
  <pageMargins left="0.25" right="0.25" top="0.75" bottom="0.75" header="0.3" footer="0.3"/>
  <pageSetup scale="8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6"/>
  <sheetViews>
    <sheetView zoomScale="80" zoomScaleNormal="80" zoomScalePageLayoutView="80" workbookViewId="0">
      <selection activeCell="A39" sqref="A39:XFD39"/>
    </sheetView>
  </sheetViews>
  <sheetFormatPr defaultColWidth="8.85546875" defaultRowHeight="12.95"/>
  <cols>
    <col min="1" max="1" width="9.7109375" style="75" customWidth="1"/>
    <col min="2" max="2" width="10.7109375" style="75" customWidth="1"/>
    <col min="3" max="3" width="6.7109375" style="78" customWidth="1"/>
    <col min="4" max="4" width="8.85546875" style="98"/>
    <col min="5" max="5" width="12.7109375" style="91" customWidth="1"/>
    <col min="6" max="6" width="7.7109375" style="91" customWidth="1"/>
    <col min="7" max="7" width="8.85546875" style="91"/>
    <col min="8" max="8" width="8.85546875" style="129"/>
    <col min="9" max="9" width="12.28515625" style="164" bestFit="1" customWidth="1"/>
    <col min="10" max="14" width="8.85546875" style="129"/>
    <col min="15" max="16" width="8.85546875" style="91"/>
    <col min="17" max="18" width="8.85546875" style="75"/>
  </cols>
  <sheetData>
    <row r="1" spans="1:18" ht="14.1" thickBot="1">
      <c r="A1" s="173" t="s">
        <v>587</v>
      </c>
      <c r="B1" s="174" t="s">
        <v>588</v>
      </c>
      <c r="C1" s="175" t="s">
        <v>2</v>
      </c>
      <c r="D1" s="94" t="s">
        <v>189</v>
      </c>
      <c r="E1" s="88" t="s">
        <v>626</v>
      </c>
      <c r="F1" s="107" t="s">
        <v>627</v>
      </c>
      <c r="G1" s="88" t="s">
        <v>5</v>
      </c>
      <c r="H1" s="32" t="s">
        <v>591</v>
      </c>
      <c r="I1" s="156" t="s">
        <v>7</v>
      </c>
      <c r="J1" s="33" t="s">
        <v>427</v>
      </c>
      <c r="K1" s="33" t="s">
        <v>592</v>
      </c>
      <c r="L1" s="33" t="s">
        <v>347</v>
      </c>
      <c r="M1" s="33" t="s">
        <v>12</v>
      </c>
      <c r="N1" s="33" t="s">
        <v>348</v>
      </c>
      <c r="O1" s="176" t="s">
        <v>593</v>
      </c>
      <c r="P1" s="177" t="s">
        <v>15</v>
      </c>
      <c r="Q1" s="178" t="s">
        <v>594</v>
      </c>
      <c r="R1" s="179" t="s">
        <v>595</v>
      </c>
    </row>
    <row r="2" spans="1:18" s="81" customFormat="1" ht="14.1" thickTop="1">
      <c r="A2" s="180" t="s">
        <v>59</v>
      </c>
      <c r="B2" s="79" t="s">
        <v>628</v>
      </c>
      <c r="C2" s="80">
        <v>12</v>
      </c>
      <c r="D2" s="106">
        <v>0.76944444444444438</v>
      </c>
      <c r="E2" s="104">
        <v>0.58819444444444446</v>
      </c>
      <c r="F2" s="148">
        <v>0.73541666666666661</v>
      </c>
      <c r="G2" s="109" t="s">
        <v>629</v>
      </c>
      <c r="H2" s="171">
        <v>0.73541666666666661</v>
      </c>
      <c r="I2" s="157">
        <v>0.7416666666666667</v>
      </c>
      <c r="J2" s="123" t="s">
        <v>629</v>
      </c>
      <c r="K2" s="144">
        <v>0.71527777777777779</v>
      </c>
      <c r="L2" s="145">
        <v>0.72361111111111109</v>
      </c>
      <c r="M2" s="144">
        <v>0.69236111111111109</v>
      </c>
      <c r="N2" s="144">
        <v>0.6777777777777777</v>
      </c>
      <c r="O2" s="113" t="s">
        <v>630</v>
      </c>
      <c r="P2" s="116">
        <v>0.6777777777777777</v>
      </c>
      <c r="Q2" s="108">
        <v>9.1666666666666674E-2</v>
      </c>
      <c r="R2" s="181"/>
    </row>
    <row r="3" spans="1:18" s="84" customFormat="1">
      <c r="A3" s="182" t="s">
        <v>631</v>
      </c>
      <c r="B3" s="82" t="s">
        <v>632</v>
      </c>
      <c r="C3" s="83">
        <v>12</v>
      </c>
      <c r="D3" s="95">
        <v>1.2854166666666667</v>
      </c>
      <c r="E3" s="89">
        <v>0.83680555555555547</v>
      </c>
      <c r="F3" s="89"/>
      <c r="G3" s="112" t="s">
        <v>633</v>
      </c>
      <c r="H3" s="166" t="s">
        <v>634</v>
      </c>
      <c r="I3" s="158" t="s">
        <v>635</v>
      </c>
      <c r="J3" s="124" t="s">
        <v>636</v>
      </c>
      <c r="K3" s="27" t="s">
        <v>629</v>
      </c>
      <c r="L3" s="134" t="s">
        <v>637</v>
      </c>
      <c r="M3" s="132">
        <v>0.9555555555555556</v>
      </c>
      <c r="N3" s="27" t="s">
        <v>629</v>
      </c>
      <c r="O3" s="115" t="s">
        <v>630</v>
      </c>
      <c r="P3" s="119">
        <v>0.9555555555555556</v>
      </c>
      <c r="Q3" s="54">
        <v>0.3298611111111111</v>
      </c>
      <c r="R3" s="183"/>
    </row>
    <row r="4" spans="1:18" s="84" customFormat="1">
      <c r="A4" s="182" t="s">
        <v>638</v>
      </c>
      <c r="B4" s="82" t="s">
        <v>639</v>
      </c>
      <c r="C4" s="83">
        <v>12</v>
      </c>
      <c r="D4" s="96">
        <v>0.77569444444444446</v>
      </c>
      <c r="E4" s="102">
        <v>0.59375</v>
      </c>
      <c r="F4" s="102">
        <v>0.74236111111111114</v>
      </c>
      <c r="G4" s="149">
        <v>0.7631944444444444</v>
      </c>
      <c r="H4" s="132">
        <v>0.73958333333333337</v>
      </c>
      <c r="I4" s="132">
        <v>0.7416666666666667</v>
      </c>
      <c r="J4" s="125" t="s">
        <v>629</v>
      </c>
      <c r="K4" s="143">
        <v>0.72083333333333333</v>
      </c>
      <c r="L4" s="26">
        <v>0.72777777777777775</v>
      </c>
      <c r="M4" s="143">
        <v>0.6972222222222223</v>
      </c>
      <c r="N4" s="143">
        <v>0.68472222222222223</v>
      </c>
      <c r="O4" s="115" t="s">
        <v>630</v>
      </c>
      <c r="P4" s="89">
        <v>0.68472222222222223</v>
      </c>
      <c r="Q4" s="54">
        <v>9.0972222222222218E-2</v>
      </c>
      <c r="R4" s="183"/>
    </row>
    <row r="5" spans="1:18" s="84" customFormat="1">
      <c r="A5" s="182" t="s">
        <v>640</v>
      </c>
      <c r="B5" s="82" t="s">
        <v>641</v>
      </c>
      <c r="C5" s="83">
        <v>12</v>
      </c>
      <c r="D5" s="96">
        <v>0.82777777777777783</v>
      </c>
      <c r="E5" s="92" t="s">
        <v>629</v>
      </c>
      <c r="F5" s="92"/>
      <c r="G5" s="112" t="s">
        <v>642</v>
      </c>
      <c r="H5" s="133">
        <v>0.7944444444444444</v>
      </c>
      <c r="I5" s="133">
        <v>0.79305555555555562</v>
      </c>
      <c r="J5" s="150">
        <v>0.78125</v>
      </c>
      <c r="K5" s="132">
        <v>0.75208333333333333</v>
      </c>
      <c r="L5" s="50">
        <v>0.7583333333333333</v>
      </c>
      <c r="M5" s="132">
        <v>0.72986111111111107</v>
      </c>
      <c r="N5" s="132">
        <v>0.72916666666666663</v>
      </c>
      <c r="O5" s="99">
        <v>0.77361111111111114</v>
      </c>
      <c r="P5" s="89">
        <v>0.72916666666666663</v>
      </c>
      <c r="Q5" s="54">
        <v>9.8611111111111108E-2</v>
      </c>
      <c r="R5" s="184">
        <v>4.4444444444444446E-2</v>
      </c>
    </row>
    <row r="6" spans="1:18" s="84" customFormat="1">
      <c r="A6" s="182" t="s">
        <v>643</v>
      </c>
      <c r="B6" s="82" t="s">
        <v>644</v>
      </c>
      <c r="C6" s="83">
        <v>12</v>
      </c>
      <c r="D6" s="96">
        <v>0.96319444444444446</v>
      </c>
      <c r="E6" s="92" t="s">
        <v>629</v>
      </c>
      <c r="F6" s="92"/>
      <c r="G6" s="112" t="s">
        <v>645</v>
      </c>
      <c r="H6" s="133">
        <v>0.92569444444444438</v>
      </c>
      <c r="I6" s="133">
        <v>0.90694444444444444</v>
      </c>
      <c r="J6" s="126">
        <v>0.91736111111111107</v>
      </c>
      <c r="K6" s="133">
        <v>0.88402777777777775</v>
      </c>
      <c r="L6" s="133">
        <v>0.87916666666666676</v>
      </c>
      <c r="M6" s="26">
        <v>0.92291666666666661</v>
      </c>
      <c r="N6" s="26">
        <v>0.8881944444444444</v>
      </c>
      <c r="O6" s="99">
        <v>0.87847222222222221</v>
      </c>
      <c r="P6" s="89">
        <v>0.87916666666666676</v>
      </c>
      <c r="Q6" s="54">
        <v>8.4027777777777771E-2</v>
      </c>
      <c r="R6" s="183"/>
    </row>
    <row r="7" spans="1:18" s="84" customFormat="1">
      <c r="A7" s="182" t="s">
        <v>646</v>
      </c>
      <c r="B7" s="82" t="s">
        <v>647</v>
      </c>
      <c r="C7" s="83">
        <v>12</v>
      </c>
      <c r="D7" s="97" t="s">
        <v>629</v>
      </c>
      <c r="E7" s="92" t="s">
        <v>629</v>
      </c>
      <c r="F7" s="92"/>
      <c r="G7" s="111">
        <v>0.6972222222222223</v>
      </c>
      <c r="H7" s="146">
        <v>0.68611111111111101</v>
      </c>
      <c r="I7" s="147">
        <v>0.68888888888888899</v>
      </c>
      <c r="J7" s="125" t="s">
        <v>629</v>
      </c>
      <c r="K7" s="146">
        <v>0.67291666666666661</v>
      </c>
      <c r="L7" s="146">
        <v>0.67291666666666661</v>
      </c>
      <c r="M7" s="146">
        <v>0.64861111111111114</v>
      </c>
      <c r="N7" s="143">
        <v>0.63680555555555551</v>
      </c>
      <c r="O7" s="99">
        <v>0.6430555555555556</v>
      </c>
      <c r="P7" s="89">
        <v>0.63680555555555551</v>
      </c>
      <c r="Q7" s="54">
        <v>6.0416666666666667E-2</v>
      </c>
      <c r="R7" s="184">
        <v>6.2499999999999995E-3</v>
      </c>
    </row>
    <row r="8" spans="1:18" s="84" customFormat="1">
      <c r="A8" s="182" t="s">
        <v>391</v>
      </c>
      <c r="B8" s="82" t="s">
        <v>648</v>
      </c>
      <c r="C8" s="83">
        <v>12</v>
      </c>
      <c r="D8" s="96">
        <v>0.86805555555555547</v>
      </c>
      <c r="E8" s="92" t="s">
        <v>629</v>
      </c>
      <c r="F8" s="92"/>
      <c r="G8" s="112" t="s">
        <v>649</v>
      </c>
      <c r="H8" s="133">
        <v>0.83819444444444446</v>
      </c>
      <c r="I8" s="159">
        <v>0.83611111111111114</v>
      </c>
      <c r="J8" s="125" t="s">
        <v>629</v>
      </c>
      <c r="K8" s="26">
        <v>0.84861111111111109</v>
      </c>
      <c r="L8" s="26">
        <v>0.85555555555555562</v>
      </c>
      <c r="M8" s="133">
        <v>0.8256944444444444</v>
      </c>
      <c r="N8" s="26">
        <v>0.82847222222222217</v>
      </c>
      <c r="O8" s="99">
        <v>0.81041666666666667</v>
      </c>
      <c r="P8" s="89">
        <v>0.8256944444444444</v>
      </c>
      <c r="Q8" s="54">
        <v>4.2361111111111106E-2</v>
      </c>
      <c r="R8" s="183"/>
    </row>
    <row r="9" spans="1:18" s="84" customFormat="1">
      <c r="A9" s="182" t="s">
        <v>650</v>
      </c>
      <c r="B9" s="82" t="s">
        <v>538</v>
      </c>
      <c r="C9" s="83">
        <v>11</v>
      </c>
      <c r="D9" s="96">
        <v>0.77847222222222223</v>
      </c>
      <c r="E9" s="89">
        <v>0.61041666666666672</v>
      </c>
      <c r="F9" s="89">
        <v>0.7631944444444444</v>
      </c>
      <c r="G9" s="151">
        <v>0.73888888888888893</v>
      </c>
      <c r="H9" s="50">
        <v>0.73958333333333337</v>
      </c>
      <c r="I9" s="160">
        <v>0.73611111111111116</v>
      </c>
      <c r="J9" s="130">
        <v>0.74375000000000002</v>
      </c>
      <c r="K9" s="26">
        <v>0.74097222222222225</v>
      </c>
      <c r="L9" s="26">
        <v>0.75624999999999998</v>
      </c>
      <c r="M9" s="50">
        <v>0.74513888888888891</v>
      </c>
      <c r="N9" s="132">
        <v>0.73333333333333339</v>
      </c>
      <c r="O9" s="99">
        <v>0.74652777777777779</v>
      </c>
      <c r="P9" s="120">
        <v>0.73333333333333339</v>
      </c>
      <c r="Q9" s="54">
        <v>4.5138888888888888E-2</v>
      </c>
      <c r="R9" s="184">
        <v>1.3194444444444444E-2</v>
      </c>
    </row>
    <row r="10" spans="1:18" s="84" customFormat="1">
      <c r="A10" s="182" t="s">
        <v>601</v>
      </c>
      <c r="B10" s="82" t="s">
        <v>600</v>
      </c>
      <c r="C10" s="83">
        <v>11</v>
      </c>
      <c r="D10" s="105">
        <v>0.7319444444444444</v>
      </c>
      <c r="E10" s="102">
        <v>0.57916666666666672</v>
      </c>
      <c r="F10" s="122">
        <v>0.72430555555555554</v>
      </c>
      <c r="G10" s="110">
        <v>0.80069444444444438</v>
      </c>
      <c r="H10" s="68">
        <v>0.73125000000000007</v>
      </c>
      <c r="I10" s="161">
        <v>0.71180555555555547</v>
      </c>
      <c r="J10" s="130">
        <v>0.72499999999999998</v>
      </c>
      <c r="K10" s="41">
        <v>0.72569444444444453</v>
      </c>
      <c r="L10" s="26">
        <v>0.78819444444444453</v>
      </c>
      <c r="M10" s="26">
        <v>0.71805555555555556</v>
      </c>
      <c r="N10" s="26">
        <v>0.72430555555555554</v>
      </c>
      <c r="O10" s="99">
        <v>0.71736111111111101</v>
      </c>
      <c r="P10" s="120">
        <v>0.71180555555555547</v>
      </c>
      <c r="Q10" s="54">
        <v>2.013888888888889E-2</v>
      </c>
      <c r="R10" s="184">
        <v>5.5555555555555558E-3</v>
      </c>
    </row>
    <row r="11" spans="1:18" s="84" customFormat="1">
      <c r="A11" s="182" t="s">
        <v>391</v>
      </c>
      <c r="B11" s="82" t="s">
        <v>600</v>
      </c>
      <c r="C11" s="83">
        <v>11</v>
      </c>
      <c r="D11" s="105">
        <v>0.76388888888888884</v>
      </c>
      <c r="E11" s="89">
        <v>0.59583333333333333</v>
      </c>
      <c r="F11" s="141">
        <v>0.74513888888888891</v>
      </c>
      <c r="G11" s="111">
        <v>0.75347222222222221</v>
      </c>
      <c r="H11" s="167">
        <v>0.73402777777777783</v>
      </c>
      <c r="I11" s="143">
        <v>0.71250000000000002</v>
      </c>
      <c r="J11" s="130">
        <v>0.72499999999999998</v>
      </c>
      <c r="K11" s="143">
        <v>0.70972222222222225</v>
      </c>
      <c r="L11" s="136">
        <v>0.72013888888888899</v>
      </c>
      <c r="M11" s="26">
        <v>0.73749999999999993</v>
      </c>
      <c r="N11" s="143">
        <v>0.68888888888888899</v>
      </c>
      <c r="O11" s="115" t="s">
        <v>630</v>
      </c>
      <c r="P11" s="89">
        <v>0.68888888888888899</v>
      </c>
      <c r="Q11" s="54">
        <v>5.4166666666666669E-2</v>
      </c>
      <c r="R11" s="183"/>
    </row>
    <row r="12" spans="1:18" s="84" customFormat="1">
      <c r="A12" s="182" t="s">
        <v>651</v>
      </c>
      <c r="B12" s="82" t="s">
        <v>652</v>
      </c>
      <c r="C12" s="83">
        <v>11</v>
      </c>
      <c r="D12" s="96">
        <v>0.8965277777777777</v>
      </c>
      <c r="E12" s="89">
        <v>0.6875</v>
      </c>
      <c r="F12" s="89">
        <v>0.85972222222222217</v>
      </c>
      <c r="G12" s="149">
        <v>0.87569444444444444</v>
      </c>
      <c r="H12" s="50">
        <v>0.84444444444444444</v>
      </c>
      <c r="I12" s="50" t="s">
        <v>629</v>
      </c>
      <c r="J12" s="127">
        <v>0.84305555555555556</v>
      </c>
      <c r="K12" s="132">
        <v>0.84166666666666667</v>
      </c>
      <c r="L12" s="26">
        <v>0.85277777777777775</v>
      </c>
      <c r="M12" s="132">
        <v>0.82916666666666661</v>
      </c>
      <c r="N12" s="132">
        <v>0.82500000000000007</v>
      </c>
      <c r="O12" s="115" t="s">
        <v>630</v>
      </c>
      <c r="P12" s="89">
        <v>0.82500000000000007</v>
      </c>
      <c r="Q12" s="54">
        <v>7.1527777777777787E-2</v>
      </c>
      <c r="R12" s="183"/>
    </row>
    <row r="13" spans="1:18" s="84" customFormat="1">
      <c r="A13" s="182" t="s">
        <v>598</v>
      </c>
      <c r="B13" s="82" t="s">
        <v>599</v>
      </c>
      <c r="C13" s="83">
        <v>11</v>
      </c>
      <c r="D13" s="105">
        <v>0.74861111111111101</v>
      </c>
      <c r="E13" s="102">
        <v>0.58263888888888882</v>
      </c>
      <c r="F13" s="102">
        <v>0.7284722222222223</v>
      </c>
      <c r="G13" s="151">
        <v>0.73541666666666661</v>
      </c>
      <c r="H13" s="161">
        <v>0.72916666666666663</v>
      </c>
      <c r="I13" s="50">
        <v>0.74791666666666667</v>
      </c>
      <c r="J13" s="126">
        <v>0.78055555555555556</v>
      </c>
      <c r="K13" s="132">
        <v>0.72430555555555554</v>
      </c>
      <c r="L13" s="26">
        <v>0.72986111111111107</v>
      </c>
      <c r="M13" s="132">
        <v>0.71597222222222223</v>
      </c>
      <c r="N13" s="26">
        <v>0.70277777777777783</v>
      </c>
      <c r="O13" s="99">
        <v>0.77569444444444446</v>
      </c>
      <c r="P13" s="120">
        <v>0.70277777777777783</v>
      </c>
      <c r="Q13" s="54">
        <v>4.7222222222222221E-2</v>
      </c>
      <c r="R13" s="184">
        <v>7.2916666666666671E-2</v>
      </c>
    </row>
    <row r="14" spans="1:18" s="84" customFormat="1">
      <c r="A14" s="182" t="s">
        <v>457</v>
      </c>
      <c r="B14" s="82" t="s">
        <v>607</v>
      </c>
      <c r="C14" s="83">
        <v>11</v>
      </c>
      <c r="D14" s="96">
        <v>0.84930555555555554</v>
      </c>
      <c r="E14" s="89">
        <v>0.63888888888888895</v>
      </c>
      <c r="F14" s="89">
        <v>0.79861111111111116</v>
      </c>
      <c r="G14" s="149">
        <v>0.8256944444444444</v>
      </c>
      <c r="H14" s="132">
        <v>0.79861111111111116</v>
      </c>
      <c r="I14" s="132">
        <v>0.79583333333333339</v>
      </c>
      <c r="J14" s="126">
        <v>0.80763888888888891</v>
      </c>
      <c r="K14" s="132">
        <v>0.78055555555555556</v>
      </c>
      <c r="L14" s="26">
        <v>0.7993055555555556</v>
      </c>
      <c r="M14" s="132">
        <v>0.76041666666666663</v>
      </c>
      <c r="N14" s="132">
        <v>0.75902777777777775</v>
      </c>
      <c r="O14" s="115" t="s">
        <v>630</v>
      </c>
      <c r="P14" s="89">
        <v>0.75902777777777775</v>
      </c>
      <c r="Q14" s="54">
        <v>9.0277777777777776E-2</v>
      </c>
      <c r="R14" s="183"/>
    </row>
    <row r="15" spans="1:18" s="84" customFormat="1">
      <c r="A15" s="182" t="s">
        <v>653</v>
      </c>
      <c r="B15" s="82" t="s">
        <v>654</v>
      </c>
      <c r="C15" s="83">
        <v>11</v>
      </c>
      <c r="D15" s="95">
        <v>1.3958333333333333</v>
      </c>
      <c r="E15" s="92" t="s">
        <v>629</v>
      </c>
      <c r="F15" s="92"/>
      <c r="G15" s="112" t="s">
        <v>655</v>
      </c>
      <c r="H15" s="168" t="s">
        <v>656</v>
      </c>
      <c r="I15" s="162" t="s">
        <v>657</v>
      </c>
      <c r="J15" s="125" t="s">
        <v>629</v>
      </c>
      <c r="K15" s="131" t="s">
        <v>629</v>
      </c>
      <c r="L15" s="135" t="s">
        <v>658</v>
      </c>
      <c r="M15" s="155" t="s">
        <v>659</v>
      </c>
      <c r="N15" s="27" t="s">
        <v>629</v>
      </c>
      <c r="O15" s="100">
        <v>0.89444444444444438</v>
      </c>
      <c r="P15" s="117" t="s">
        <v>658</v>
      </c>
      <c r="Q15" s="54">
        <v>0.27847222222222223</v>
      </c>
      <c r="R15" s="183"/>
    </row>
    <row r="16" spans="1:18" s="84" customFormat="1">
      <c r="A16" s="182" t="s">
        <v>605</v>
      </c>
      <c r="B16" s="82" t="s">
        <v>606</v>
      </c>
      <c r="C16" s="83">
        <v>11</v>
      </c>
      <c r="D16" s="96">
        <v>0.83611111111111114</v>
      </c>
      <c r="E16" s="89">
        <v>0.65833333333333333</v>
      </c>
      <c r="F16" s="89">
        <v>0.82291666666666663</v>
      </c>
      <c r="G16" s="152">
        <v>0.83472222222222225</v>
      </c>
      <c r="H16" s="133">
        <v>0.80833333333333324</v>
      </c>
      <c r="I16" s="133">
        <v>0.79027777777777775</v>
      </c>
      <c r="J16" s="126">
        <v>0.8881944444444444</v>
      </c>
      <c r="K16" s="26">
        <v>0.79305555555555562</v>
      </c>
      <c r="L16" s="26">
        <v>0.8041666666666667</v>
      </c>
      <c r="M16" s="133">
        <v>0.76527777777777783</v>
      </c>
      <c r="N16" s="26">
        <v>0.77638888888888891</v>
      </c>
      <c r="O16" s="99">
        <v>0.7597222222222223</v>
      </c>
      <c r="P16" s="89">
        <v>0.76527777777777783</v>
      </c>
      <c r="Q16" s="54">
        <v>7.0833333333333331E-2</v>
      </c>
      <c r="R16" s="183"/>
    </row>
    <row r="17" spans="1:18" s="84" customFormat="1">
      <c r="A17" s="182" t="s">
        <v>660</v>
      </c>
      <c r="B17" s="82" t="s">
        <v>661</v>
      </c>
      <c r="C17" s="83">
        <v>11</v>
      </c>
      <c r="D17" s="95">
        <v>1.3055555555555556</v>
      </c>
      <c r="E17" s="89">
        <v>0.8965277777777777</v>
      </c>
      <c r="F17" s="89"/>
      <c r="G17" s="112" t="s">
        <v>662</v>
      </c>
      <c r="H17" s="142" t="s">
        <v>663</v>
      </c>
      <c r="I17" s="163" t="s">
        <v>664</v>
      </c>
      <c r="J17" s="150">
        <v>0.98611111111111116</v>
      </c>
      <c r="K17" s="132">
        <v>0.94166666666666676</v>
      </c>
      <c r="L17" s="134" t="s">
        <v>637</v>
      </c>
      <c r="M17" s="26">
        <v>0.95624999999999993</v>
      </c>
      <c r="N17" s="132">
        <v>0.92083333333333339</v>
      </c>
      <c r="O17" s="115" t="s">
        <v>630</v>
      </c>
      <c r="P17" s="117">
        <v>0.92083333333333339</v>
      </c>
      <c r="Q17" s="54">
        <v>0.38472222222222219</v>
      </c>
      <c r="R17" s="183"/>
    </row>
    <row r="18" spans="1:18" s="84" customFormat="1">
      <c r="A18" s="182" t="s">
        <v>457</v>
      </c>
      <c r="B18" s="82" t="s">
        <v>597</v>
      </c>
      <c r="C18" s="83">
        <v>11</v>
      </c>
      <c r="D18" s="105">
        <v>0.73125000000000007</v>
      </c>
      <c r="E18" s="102">
        <v>0.56597222222222221</v>
      </c>
      <c r="F18" s="102">
        <v>0.70763888888888893</v>
      </c>
      <c r="G18" s="153">
        <v>0.72013888888888899</v>
      </c>
      <c r="H18" s="146">
        <v>0.70486111111111116</v>
      </c>
      <c r="I18" s="146">
        <v>0.69652777777777775</v>
      </c>
      <c r="J18" s="130">
        <v>0.72222222222222221</v>
      </c>
      <c r="K18" s="27" t="s">
        <v>629</v>
      </c>
      <c r="L18" s="146">
        <v>0.69861111111111107</v>
      </c>
      <c r="M18" s="146">
        <v>0.68958333333333333</v>
      </c>
      <c r="N18" s="146">
        <v>0.67361111111111116</v>
      </c>
      <c r="O18" s="99">
        <v>0.65347222222222223</v>
      </c>
      <c r="P18" s="89">
        <v>0.67361111111111116</v>
      </c>
      <c r="Q18" s="54">
        <v>5.7638888888888885E-2</v>
      </c>
      <c r="R18" s="183"/>
    </row>
    <row r="19" spans="1:18" s="84" customFormat="1">
      <c r="A19" s="182" t="s">
        <v>164</v>
      </c>
      <c r="B19" s="82" t="s">
        <v>665</v>
      </c>
      <c r="C19" s="83">
        <v>11</v>
      </c>
      <c r="D19" s="105">
        <v>0.75277777777777777</v>
      </c>
      <c r="E19" s="102">
        <v>0.57291666666666663</v>
      </c>
      <c r="F19" s="102">
        <v>0.71666666666666667</v>
      </c>
      <c r="G19" s="110">
        <v>0.76111111111111107</v>
      </c>
      <c r="H19" s="143">
        <v>0.71180555555555547</v>
      </c>
      <c r="I19" s="161">
        <v>0.7055555555555556</v>
      </c>
      <c r="J19" s="125" t="s">
        <v>629</v>
      </c>
      <c r="K19" s="50">
        <v>0.72986111111111107</v>
      </c>
      <c r="L19" s="136">
        <v>0.71180555555555547</v>
      </c>
      <c r="M19" s="26">
        <v>0.71180555555555547</v>
      </c>
      <c r="N19" s="26">
        <v>0.7055555555555556</v>
      </c>
      <c r="O19" s="115" t="s">
        <v>630</v>
      </c>
      <c r="P19" s="89">
        <v>0.7055555555555556</v>
      </c>
      <c r="Q19" s="54">
        <v>4.7222222222222221E-2</v>
      </c>
      <c r="R19" s="183"/>
    </row>
    <row r="20" spans="1:18" s="84" customFormat="1">
      <c r="A20" s="182" t="s">
        <v>572</v>
      </c>
      <c r="B20" s="82" t="s">
        <v>666</v>
      </c>
      <c r="C20" s="83">
        <v>11</v>
      </c>
      <c r="D20" s="95">
        <v>1.3041666666666667</v>
      </c>
      <c r="E20" s="89">
        <v>0.85833333333333339</v>
      </c>
      <c r="F20" s="89"/>
      <c r="G20" s="112" t="s">
        <v>667</v>
      </c>
      <c r="H20" s="166" t="s">
        <v>668</v>
      </c>
      <c r="I20" s="132">
        <v>0.9902777777777777</v>
      </c>
      <c r="J20" s="127">
        <v>0.95000000000000007</v>
      </c>
      <c r="K20" s="132">
        <v>0.92083333333333339</v>
      </c>
      <c r="L20" s="132">
        <v>0.91319444444444453</v>
      </c>
      <c r="M20" s="132">
        <v>0.86388888888888893</v>
      </c>
      <c r="N20" s="132">
        <v>0.85902777777777783</v>
      </c>
      <c r="O20" s="115" t="s">
        <v>630</v>
      </c>
      <c r="P20" s="89">
        <v>0.85902777777777783</v>
      </c>
      <c r="Q20" s="140">
        <v>0.44513888888888892</v>
      </c>
      <c r="R20" s="183"/>
    </row>
    <row r="21" spans="1:18" s="84" customFormat="1">
      <c r="A21" s="182" t="s">
        <v>669</v>
      </c>
      <c r="B21" s="82" t="s">
        <v>670</v>
      </c>
      <c r="C21" s="83">
        <v>11</v>
      </c>
      <c r="D21" s="95">
        <v>1.3479166666666667</v>
      </c>
      <c r="E21" s="89">
        <v>0.89583333333333337</v>
      </c>
      <c r="F21" s="89"/>
      <c r="G21" s="112" t="s">
        <v>671</v>
      </c>
      <c r="H21" s="142" t="s">
        <v>672</v>
      </c>
      <c r="I21" s="50" t="s">
        <v>629</v>
      </c>
      <c r="J21" s="125" t="s">
        <v>629</v>
      </c>
      <c r="K21" s="131" t="s">
        <v>629</v>
      </c>
      <c r="L21" s="142" t="s">
        <v>673</v>
      </c>
      <c r="M21" s="142" t="s">
        <v>674</v>
      </c>
      <c r="N21" s="27" t="s">
        <v>629</v>
      </c>
      <c r="O21" s="115" t="s">
        <v>630</v>
      </c>
      <c r="P21" s="114" t="s">
        <v>674</v>
      </c>
      <c r="Q21" s="54">
        <v>0.29652777777777778</v>
      </c>
      <c r="R21" s="183"/>
    </row>
    <row r="22" spans="1:18" s="84" customFormat="1">
      <c r="A22" s="182" t="s">
        <v>675</v>
      </c>
      <c r="B22" s="82" t="s">
        <v>611</v>
      </c>
      <c r="C22" s="83">
        <v>11</v>
      </c>
      <c r="D22" s="96">
        <v>0.84861111111111109</v>
      </c>
      <c r="E22" s="89">
        <v>0.64236111111111105</v>
      </c>
      <c r="F22" s="89">
        <v>0.80347222222222225</v>
      </c>
      <c r="G22" s="110">
        <v>0.84305555555555556</v>
      </c>
      <c r="H22" s="132">
        <v>0.80833333333333324</v>
      </c>
      <c r="I22" s="132">
        <v>0.80555555555555547</v>
      </c>
      <c r="J22" s="126">
        <v>0.80625000000000002</v>
      </c>
      <c r="K22" s="132">
        <v>0.79027777777777775</v>
      </c>
      <c r="L22" s="50">
        <v>0.79375000000000007</v>
      </c>
      <c r="M22" s="132">
        <v>0.74583333333333324</v>
      </c>
      <c r="N22" s="132">
        <v>0.74444444444444446</v>
      </c>
      <c r="O22" s="115" t="s">
        <v>630</v>
      </c>
      <c r="P22" s="89">
        <v>0.74444444444444446</v>
      </c>
      <c r="Q22" s="54">
        <v>0.10416666666666667</v>
      </c>
      <c r="R22" s="183"/>
    </row>
    <row r="23" spans="1:18" s="84" customFormat="1">
      <c r="A23" s="182" t="s">
        <v>555</v>
      </c>
      <c r="B23" s="82" t="s">
        <v>554</v>
      </c>
      <c r="C23" s="83">
        <v>10</v>
      </c>
      <c r="D23" s="138" t="s">
        <v>629</v>
      </c>
      <c r="E23" s="118" t="s">
        <v>629</v>
      </c>
      <c r="F23" s="89"/>
      <c r="G23" s="137" t="s">
        <v>629</v>
      </c>
      <c r="H23" s="134" t="s">
        <v>656</v>
      </c>
      <c r="I23" s="163" t="s">
        <v>676</v>
      </c>
      <c r="J23" s="128" t="s">
        <v>677</v>
      </c>
      <c r="K23" s="132">
        <v>0.96527777777777779</v>
      </c>
      <c r="L23" s="134" t="s">
        <v>678</v>
      </c>
      <c r="M23" s="132">
        <v>0.84375</v>
      </c>
      <c r="N23" s="26">
        <v>0.8666666666666667</v>
      </c>
      <c r="O23" s="115" t="s">
        <v>630</v>
      </c>
      <c r="P23" s="119">
        <v>0.84375</v>
      </c>
      <c r="Q23" s="54">
        <v>0.2986111111111111</v>
      </c>
      <c r="R23" s="183"/>
    </row>
    <row r="24" spans="1:18" s="84" customFormat="1">
      <c r="A24" s="182" t="s">
        <v>551</v>
      </c>
      <c r="B24" s="82" t="s">
        <v>431</v>
      </c>
      <c r="C24" s="83">
        <v>10</v>
      </c>
      <c r="D24" s="96">
        <v>0.82638888888888884</v>
      </c>
      <c r="E24" s="89">
        <v>0.63888888888888895</v>
      </c>
      <c r="F24" s="89">
        <v>0.79861111111111116</v>
      </c>
      <c r="G24" s="110">
        <v>0.8125</v>
      </c>
      <c r="H24" s="132">
        <v>0.78263888888888899</v>
      </c>
      <c r="I24" s="132">
        <v>0.77777777777777779</v>
      </c>
      <c r="J24" s="127">
        <v>0.78055555555555556</v>
      </c>
      <c r="K24" s="132">
        <v>0.77638888888888891</v>
      </c>
      <c r="L24" s="132">
        <v>0.77430555555555547</v>
      </c>
      <c r="M24" s="132">
        <v>0.72916666666666663</v>
      </c>
      <c r="N24" s="132">
        <v>0.72430555555555554</v>
      </c>
      <c r="O24" s="99">
        <v>0.7909722222222223</v>
      </c>
      <c r="P24" s="139">
        <v>0.72430555555555554</v>
      </c>
      <c r="Q24" s="54">
        <v>0.10208333333333335</v>
      </c>
      <c r="R24" s="184">
        <v>6.6666666666666666E-2</v>
      </c>
    </row>
    <row r="25" spans="1:18" s="84" customFormat="1">
      <c r="A25" s="182" t="s">
        <v>679</v>
      </c>
      <c r="B25" s="82" t="s">
        <v>680</v>
      </c>
      <c r="C25" s="83">
        <v>10</v>
      </c>
      <c r="D25" s="96">
        <v>0.88680555555555562</v>
      </c>
      <c r="E25" s="89">
        <v>0.68263888888888891</v>
      </c>
      <c r="F25" s="89">
        <v>0.8534722222222223</v>
      </c>
      <c r="G25" s="110">
        <v>0.8569444444444444</v>
      </c>
      <c r="H25" s="133">
        <v>0.83680555555555547</v>
      </c>
      <c r="I25" s="160">
        <v>0.81319444444444444</v>
      </c>
      <c r="J25" s="126">
        <v>0.84513888888888899</v>
      </c>
      <c r="K25" s="27" t="s">
        <v>629</v>
      </c>
      <c r="L25" s="26">
        <v>0.97222222222222221</v>
      </c>
      <c r="M25" s="27" t="s">
        <v>629</v>
      </c>
      <c r="N25" s="26">
        <v>0.94097222222222221</v>
      </c>
      <c r="O25" s="99">
        <v>0.8340277777777777</v>
      </c>
      <c r="P25" s="120">
        <v>0.81319444444444444</v>
      </c>
      <c r="Q25" s="54">
        <v>6.6666666666666666E-2</v>
      </c>
      <c r="R25" s="184">
        <v>2.0833333333333332E-2</v>
      </c>
    </row>
    <row r="26" spans="1:18" s="84" customFormat="1">
      <c r="A26" s="182" t="s">
        <v>552</v>
      </c>
      <c r="B26" s="82" t="s">
        <v>174</v>
      </c>
      <c r="C26" s="83">
        <v>10</v>
      </c>
      <c r="D26" s="96">
        <v>0.77500000000000002</v>
      </c>
      <c r="E26" s="89">
        <v>0.60833333333333328</v>
      </c>
      <c r="F26" s="89">
        <v>0.76041666666666663</v>
      </c>
      <c r="G26" s="110">
        <v>0.79583333333333339</v>
      </c>
      <c r="H26" s="133">
        <v>0.75</v>
      </c>
      <c r="I26" s="132">
        <v>0.73055555555555562</v>
      </c>
      <c r="J26" s="130">
        <v>0.7597222222222223</v>
      </c>
      <c r="K26" s="26">
        <v>0.74375000000000002</v>
      </c>
      <c r="L26" s="132">
        <v>0.72777777777777775</v>
      </c>
      <c r="M26" s="132">
        <v>0.7055555555555556</v>
      </c>
      <c r="N26" s="26">
        <v>0.72083333333333333</v>
      </c>
      <c r="O26" s="99">
        <v>0.74236111111111114</v>
      </c>
      <c r="P26" s="120">
        <v>0.7055555555555556</v>
      </c>
      <c r="Q26" s="54">
        <v>6.9444444444444434E-2</v>
      </c>
      <c r="R26" s="184">
        <v>3.6805555555555557E-2</v>
      </c>
    </row>
    <row r="27" spans="1:18" s="84" customFormat="1">
      <c r="A27" s="182" t="s">
        <v>617</v>
      </c>
      <c r="B27" s="82" t="s">
        <v>618</v>
      </c>
      <c r="C27" s="83">
        <v>10</v>
      </c>
      <c r="D27" s="96">
        <v>0.8979166666666667</v>
      </c>
      <c r="E27" s="89">
        <v>0.69027777777777777</v>
      </c>
      <c r="F27" s="89"/>
      <c r="G27" s="112" t="s">
        <v>681</v>
      </c>
      <c r="H27" s="133">
        <v>0.87361111111111101</v>
      </c>
      <c r="I27" s="132">
        <v>0.8520833333333333</v>
      </c>
      <c r="J27" s="126">
        <v>0.85416666666666663</v>
      </c>
      <c r="K27" s="132">
        <v>0.8354166666666667</v>
      </c>
      <c r="L27" s="26">
        <v>0.84027777777777779</v>
      </c>
      <c r="M27" s="132">
        <v>0.82361111111111107</v>
      </c>
      <c r="N27" s="132">
        <v>0.82152777777777775</v>
      </c>
      <c r="O27" s="99">
        <v>0.86805555555555547</v>
      </c>
      <c r="P27" s="120">
        <v>0.82152777777777775</v>
      </c>
      <c r="Q27" s="54">
        <v>7.6388888888888895E-2</v>
      </c>
      <c r="R27" s="184">
        <v>4.6527777777777779E-2</v>
      </c>
    </row>
    <row r="28" spans="1:18" s="84" customFormat="1">
      <c r="A28" s="182" t="s">
        <v>561</v>
      </c>
      <c r="B28" s="82" t="s">
        <v>459</v>
      </c>
      <c r="C28" s="83">
        <v>10</v>
      </c>
      <c r="D28" s="96">
        <v>0.90069444444444446</v>
      </c>
      <c r="E28" s="89">
        <v>0.68194444444444446</v>
      </c>
      <c r="F28" s="89">
        <v>0.85277777777777775</v>
      </c>
      <c r="G28" s="110">
        <v>0.8979166666666667</v>
      </c>
      <c r="H28" s="133">
        <v>0.87430555555555556</v>
      </c>
      <c r="I28" s="50">
        <v>0.87361111111111101</v>
      </c>
      <c r="J28" s="150">
        <v>0.84166666666666667</v>
      </c>
      <c r="K28" s="133">
        <v>0.82291666666666663</v>
      </c>
      <c r="L28" s="133">
        <v>0.82013888888888886</v>
      </c>
      <c r="M28" s="132">
        <v>0.78819444444444453</v>
      </c>
      <c r="N28" s="132">
        <v>0.76874999999999993</v>
      </c>
      <c r="O28" s="99">
        <v>0.79513888888888884</v>
      </c>
      <c r="P28" s="89">
        <v>0.76874999999999993</v>
      </c>
      <c r="Q28" s="54">
        <v>0.13194444444444445</v>
      </c>
      <c r="R28" s="184">
        <v>2.6388888888888889E-2</v>
      </c>
    </row>
    <row r="29" spans="1:18" s="84" customFormat="1">
      <c r="A29" s="182" t="s">
        <v>564</v>
      </c>
      <c r="B29" s="82" t="s">
        <v>542</v>
      </c>
      <c r="C29" s="83">
        <v>9</v>
      </c>
      <c r="D29" s="96">
        <v>0.92013888888888884</v>
      </c>
      <c r="E29" s="89">
        <v>0.72361111111111109</v>
      </c>
      <c r="F29" s="89"/>
      <c r="G29" s="112" t="s">
        <v>682</v>
      </c>
      <c r="H29" s="50">
        <v>0.93125000000000002</v>
      </c>
      <c r="I29" s="132">
        <v>0.85763888888888884</v>
      </c>
      <c r="J29" s="126">
        <v>0.86249999999999993</v>
      </c>
      <c r="K29" s="132">
        <v>0.83472222222222225</v>
      </c>
      <c r="L29" s="26">
        <v>0.87083333333333324</v>
      </c>
      <c r="M29" s="132">
        <v>0.79236111111111107</v>
      </c>
      <c r="N29" s="26">
        <v>0.8847222222222223</v>
      </c>
      <c r="O29" s="115" t="s">
        <v>630</v>
      </c>
      <c r="P29" s="89">
        <v>0.79236111111111107</v>
      </c>
      <c r="Q29" s="54">
        <v>0.1277777777777778</v>
      </c>
      <c r="R29" s="183"/>
    </row>
    <row r="30" spans="1:18" s="84" customFormat="1">
      <c r="A30" s="182" t="s">
        <v>517</v>
      </c>
      <c r="B30" s="82" t="s">
        <v>518</v>
      </c>
      <c r="C30" s="83">
        <v>9</v>
      </c>
      <c r="D30" s="96">
        <v>0.95694444444444438</v>
      </c>
      <c r="E30" s="89">
        <v>0.68125000000000002</v>
      </c>
      <c r="F30" s="89"/>
      <c r="G30" s="112" t="s">
        <v>683</v>
      </c>
      <c r="H30" s="132">
        <v>0.8354166666666667</v>
      </c>
      <c r="I30" s="132">
        <v>0.79791666666666661</v>
      </c>
      <c r="J30" s="127">
        <v>0.79305555555555562</v>
      </c>
      <c r="K30" s="132">
        <v>0.76736111111111116</v>
      </c>
      <c r="L30" s="50">
        <v>0.77777777777777779</v>
      </c>
      <c r="M30" s="132">
        <v>0.72916666666666663</v>
      </c>
      <c r="N30" s="26">
        <v>0.73333333333333339</v>
      </c>
      <c r="O30" s="115" t="s">
        <v>630</v>
      </c>
      <c r="P30" s="89">
        <v>0.72916666666666663</v>
      </c>
      <c r="Q30" s="54">
        <v>0.22777777777777777</v>
      </c>
      <c r="R30" s="183"/>
    </row>
    <row r="31" spans="1:18" s="84" customFormat="1">
      <c r="A31" s="182" t="s">
        <v>184</v>
      </c>
      <c r="B31" s="82" t="s">
        <v>622</v>
      </c>
      <c r="C31" s="83">
        <v>9</v>
      </c>
      <c r="D31" s="95">
        <v>1.346527777777778</v>
      </c>
      <c r="E31" s="89">
        <v>0.89861111111111114</v>
      </c>
      <c r="F31" s="89"/>
      <c r="G31" s="112" t="s">
        <v>684</v>
      </c>
      <c r="H31" s="169" t="s">
        <v>685</v>
      </c>
      <c r="I31" s="162" t="s">
        <v>686</v>
      </c>
      <c r="J31" s="125" t="s">
        <v>629</v>
      </c>
      <c r="K31" s="132">
        <v>0.90972222222222221</v>
      </c>
      <c r="L31" s="26">
        <v>0.93055555555555547</v>
      </c>
      <c r="M31" s="26">
        <v>0.92083333333333339</v>
      </c>
      <c r="N31" s="27" t="s">
        <v>629</v>
      </c>
      <c r="O31" s="115" t="s">
        <v>630</v>
      </c>
      <c r="P31" s="119">
        <v>0.90972222222222221</v>
      </c>
      <c r="Q31" s="54">
        <v>0.4368055555555555</v>
      </c>
      <c r="R31" s="183"/>
    </row>
    <row r="32" spans="1:18" s="84" customFormat="1">
      <c r="A32" s="182" t="s">
        <v>522</v>
      </c>
      <c r="B32" s="82" t="s">
        <v>523</v>
      </c>
      <c r="C32" s="83">
        <v>9</v>
      </c>
      <c r="D32" s="97" t="s">
        <v>629</v>
      </c>
      <c r="E32" s="92" t="s">
        <v>629</v>
      </c>
      <c r="F32" s="92"/>
      <c r="G32" s="112" t="s">
        <v>629</v>
      </c>
      <c r="H32" s="27" t="s">
        <v>629</v>
      </c>
      <c r="I32" s="50" t="s">
        <v>629</v>
      </c>
      <c r="J32" s="125" t="s">
        <v>629</v>
      </c>
      <c r="K32" s="131" t="s">
        <v>629</v>
      </c>
      <c r="L32" s="133">
        <v>0.79722222222222217</v>
      </c>
      <c r="M32" s="133">
        <v>0.76111111111111107</v>
      </c>
      <c r="N32" s="26">
        <v>0.77986111111111101</v>
      </c>
      <c r="O32" s="89">
        <v>0.66180555555555554</v>
      </c>
      <c r="P32" s="89">
        <v>0.76111111111111107</v>
      </c>
      <c r="Q32" s="82"/>
      <c r="R32" s="183"/>
    </row>
    <row r="33" spans="1:18" s="84" customFormat="1">
      <c r="A33" s="182" t="s">
        <v>539</v>
      </c>
      <c r="B33" s="82" t="s">
        <v>505</v>
      </c>
      <c r="C33" s="83">
        <v>9</v>
      </c>
      <c r="D33" s="96">
        <v>0.95347222222222217</v>
      </c>
      <c r="E33" s="89">
        <v>0.73125000000000007</v>
      </c>
      <c r="F33" s="89"/>
      <c r="G33" s="112" t="s">
        <v>687</v>
      </c>
      <c r="H33" s="132">
        <v>0.93819444444444444</v>
      </c>
      <c r="I33" s="50">
        <v>0.95624999999999993</v>
      </c>
      <c r="J33" s="127">
        <v>0.8833333333333333</v>
      </c>
      <c r="K33" s="132">
        <v>0.86458333333333337</v>
      </c>
      <c r="L33" s="26">
        <v>0.88541666666666663</v>
      </c>
      <c r="M33" s="132">
        <v>0.82638888888888884</v>
      </c>
      <c r="N33" s="26">
        <v>0.84791666666666676</v>
      </c>
      <c r="O33" s="115" t="s">
        <v>630</v>
      </c>
      <c r="P33" s="89">
        <v>0.82638888888888884</v>
      </c>
      <c r="Q33" s="54">
        <v>0.12708333333333333</v>
      </c>
      <c r="R33" s="183"/>
    </row>
    <row r="34" spans="1:18" s="84" customFormat="1">
      <c r="A34" s="182" t="s">
        <v>560</v>
      </c>
      <c r="B34" s="82" t="s">
        <v>559</v>
      </c>
      <c r="C34" s="83">
        <v>9</v>
      </c>
      <c r="D34" s="95">
        <v>1.0520833333333333</v>
      </c>
      <c r="E34" s="89">
        <v>0.76250000000000007</v>
      </c>
      <c r="F34" s="89"/>
      <c r="G34" s="112" t="s">
        <v>688</v>
      </c>
      <c r="H34" s="133">
        <v>0.93194444444444446</v>
      </c>
      <c r="I34" s="50">
        <v>0.94444444444444453</v>
      </c>
      <c r="J34" s="150">
        <v>0.93125000000000002</v>
      </c>
      <c r="K34" s="133">
        <v>0.90347222222222223</v>
      </c>
      <c r="L34" s="26">
        <v>0.98333333333333339</v>
      </c>
      <c r="M34" s="133">
        <v>0.8305555555555556</v>
      </c>
      <c r="N34" s="26">
        <v>0.84027777777777779</v>
      </c>
      <c r="O34" s="89">
        <v>0.80347222222222225</v>
      </c>
      <c r="P34" s="89">
        <v>0.8305555555555556</v>
      </c>
      <c r="Q34" s="54">
        <v>0.22152777777777777</v>
      </c>
      <c r="R34" s="183"/>
    </row>
    <row r="35" spans="1:18" s="84" customFormat="1">
      <c r="A35" s="182" t="s">
        <v>547</v>
      </c>
      <c r="B35" s="82" t="s">
        <v>548</v>
      </c>
      <c r="C35" s="83">
        <v>9</v>
      </c>
      <c r="D35" s="95">
        <v>1.0854166666666667</v>
      </c>
      <c r="E35" s="89">
        <v>0.75277777777777777</v>
      </c>
      <c r="F35" s="89"/>
      <c r="G35" s="112" t="s">
        <v>689</v>
      </c>
      <c r="H35" s="132">
        <v>0.97638888888888886</v>
      </c>
      <c r="I35" s="132">
        <v>0.90416666666666667</v>
      </c>
      <c r="J35" s="126">
        <v>0.91875000000000007</v>
      </c>
      <c r="K35" s="132">
        <v>0.90069444444444446</v>
      </c>
      <c r="L35" s="26">
        <v>0.91666666666666663</v>
      </c>
      <c r="M35" s="132">
        <v>0.88541666666666663</v>
      </c>
      <c r="N35" s="26">
        <v>0.8652777777777777</v>
      </c>
      <c r="O35" s="115" t="s">
        <v>630</v>
      </c>
      <c r="P35" s="89">
        <v>0.8652777777777777</v>
      </c>
      <c r="Q35" s="54">
        <v>0.22013888888888888</v>
      </c>
      <c r="R35" s="183"/>
    </row>
    <row r="36" spans="1:18" s="84" customFormat="1">
      <c r="A36" s="182" t="s">
        <v>519</v>
      </c>
      <c r="B36" s="82" t="s">
        <v>520</v>
      </c>
      <c r="C36" s="83">
        <v>9</v>
      </c>
      <c r="D36" s="105">
        <v>0.73541666666666661</v>
      </c>
      <c r="E36" s="102">
        <v>0.57708333333333328</v>
      </c>
      <c r="F36" s="102">
        <v>0.72152777777777777</v>
      </c>
      <c r="G36" s="111">
        <v>0.71319444444444446</v>
      </c>
      <c r="H36" s="146">
        <v>0.70208333333333339</v>
      </c>
      <c r="I36" s="147">
        <v>0.7090277777777777</v>
      </c>
      <c r="J36" s="125" t="s">
        <v>629</v>
      </c>
      <c r="K36" s="147">
        <v>0.7090277777777777</v>
      </c>
      <c r="L36" s="136">
        <v>0.72638888888888886</v>
      </c>
      <c r="M36" s="146">
        <v>0.69374999999999998</v>
      </c>
      <c r="N36" s="26">
        <v>0.70416666666666661</v>
      </c>
      <c r="O36" s="89">
        <v>0.69166666666666676</v>
      </c>
      <c r="P36" s="89">
        <v>0.69374999999999998</v>
      </c>
      <c r="Q36" s="54">
        <v>4.1666666666666664E-2</v>
      </c>
      <c r="R36" s="183"/>
    </row>
    <row r="37" spans="1:18" s="84" customFormat="1">
      <c r="A37" s="182" t="s">
        <v>42</v>
      </c>
      <c r="B37" s="82" t="s">
        <v>147</v>
      </c>
      <c r="C37" s="83">
        <v>8</v>
      </c>
      <c r="D37" s="96">
        <v>0.8354166666666667</v>
      </c>
      <c r="E37" s="89">
        <v>0.62777777777777777</v>
      </c>
      <c r="F37" s="89">
        <v>0.78472222222222221</v>
      </c>
      <c r="G37" s="110">
        <v>0.80763888888888891</v>
      </c>
      <c r="H37" s="132">
        <v>0.78402777777777777</v>
      </c>
      <c r="I37" s="50" t="s">
        <v>629</v>
      </c>
      <c r="J37" s="127">
        <v>0.77916666666666667</v>
      </c>
      <c r="K37" s="132">
        <v>0.75069444444444444</v>
      </c>
      <c r="L37" s="132">
        <v>0.74722222222222223</v>
      </c>
      <c r="M37" s="132">
        <v>0.72986111111111107</v>
      </c>
      <c r="N37" s="132">
        <v>0.72291666666666676</v>
      </c>
      <c r="O37" s="89">
        <v>0.7944444444444444</v>
      </c>
      <c r="P37" s="120">
        <v>0.72291666666666676</v>
      </c>
      <c r="Q37" s="54">
        <v>0.1125</v>
      </c>
      <c r="R37" s="185">
        <v>7.2222222222222229E-2</v>
      </c>
    </row>
    <row r="38" spans="1:18" s="84" customFormat="1">
      <c r="A38" s="182" t="s">
        <v>479</v>
      </c>
      <c r="B38" s="82" t="s">
        <v>480</v>
      </c>
      <c r="C38" s="83">
        <v>8</v>
      </c>
      <c r="D38" s="96">
        <v>0.78819444444444453</v>
      </c>
      <c r="E38" s="92" t="s">
        <v>629</v>
      </c>
      <c r="F38" s="92"/>
      <c r="G38" s="151">
        <v>0.72013888888888899</v>
      </c>
      <c r="H38" s="143">
        <v>0.70347222222222217</v>
      </c>
      <c r="I38" s="143">
        <v>0.68958333333333333</v>
      </c>
      <c r="J38" s="154">
        <v>0.67847222222222225</v>
      </c>
      <c r="K38" s="143">
        <v>0.66249999999999998</v>
      </c>
      <c r="L38" s="143">
        <v>0.66111111111111109</v>
      </c>
      <c r="M38" s="143">
        <v>0.64722222222222225</v>
      </c>
      <c r="N38" s="136">
        <v>0.66111111111111109</v>
      </c>
      <c r="O38" s="115" t="s">
        <v>630</v>
      </c>
      <c r="P38" s="89">
        <v>0.64722222222222225</v>
      </c>
      <c r="Q38" s="54">
        <v>0.14097222222222222</v>
      </c>
      <c r="R38" s="183"/>
    </row>
    <row r="39" spans="1:18" s="84" customFormat="1">
      <c r="A39" s="182" t="s">
        <v>430</v>
      </c>
      <c r="B39" s="82" t="s">
        <v>431</v>
      </c>
      <c r="C39" s="83">
        <v>7</v>
      </c>
      <c r="D39" s="96">
        <v>0.7944444444444444</v>
      </c>
      <c r="E39" s="89">
        <v>0.62222222222222223</v>
      </c>
      <c r="F39" s="89">
        <v>0.77777777777777779</v>
      </c>
      <c r="G39" s="149">
        <v>0.75763888888888886</v>
      </c>
      <c r="H39" s="143">
        <v>0.7270833333333333</v>
      </c>
      <c r="I39" s="50">
        <v>0.74722222222222223</v>
      </c>
      <c r="J39" s="130">
        <v>0.74375000000000002</v>
      </c>
      <c r="K39" s="143">
        <v>0.71805555555555556</v>
      </c>
      <c r="L39" s="26">
        <v>0.74513888888888891</v>
      </c>
      <c r="M39" s="143">
        <v>0.70416666666666661</v>
      </c>
      <c r="N39" s="143">
        <v>0.70208333333333339</v>
      </c>
      <c r="O39" s="115" t="s">
        <v>630</v>
      </c>
      <c r="P39" s="89">
        <v>0.70208333333333339</v>
      </c>
      <c r="Q39" s="54">
        <v>9.2361111111111116E-2</v>
      </c>
      <c r="R39" s="183"/>
    </row>
    <row r="40" spans="1:18" s="84" customFormat="1">
      <c r="A40" s="182" t="s">
        <v>526</v>
      </c>
      <c r="B40" s="82" t="s">
        <v>527</v>
      </c>
      <c r="C40" s="83">
        <v>7</v>
      </c>
      <c r="D40" s="96">
        <v>0.8222222222222223</v>
      </c>
      <c r="E40" s="89">
        <v>0.6430555555555556</v>
      </c>
      <c r="F40" s="89">
        <v>0.8041666666666667</v>
      </c>
      <c r="G40" s="149">
        <v>0.84097222222222223</v>
      </c>
      <c r="H40" s="132">
        <v>0.7944444444444444</v>
      </c>
      <c r="I40" s="132">
        <v>0.78680555555555554</v>
      </c>
      <c r="J40" s="127">
        <v>0.76388888888888884</v>
      </c>
      <c r="K40" s="132">
        <v>0.78541666666666676</v>
      </c>
      <c r="L40" s="26">
        <v>0.80347222222222225</v>
      </c>
      <c r="M40" s="132">
        <v>0.74930555555555556</v>
      </c>
      <c r="N40" s="26">
        <v>0.75416666666666676</v>
      </c>
      <c r="O40" s="115" t="s">
        <v>630</v>
      </c>
      <c r="P40" s="89">
        <v>0.74930555555555556</v>
      </c>
      <c r="Q40" s="54">
        <v>7.2916666666666671E-2</v>
      </c>
      <c r="R40" s="183"/>
    </row>
    <row r="41" spans="1:18">
      <c r="A41" s="186"/>
      <c r="C41" s="86"/>
      <c r="F41" s="90"/>
      <c r="G41" s="90"/>
      <c r="R41" s="187"/>
    </row>
    <row r="42" spans="1:18" ht="14.1" thickBot="1">
      <c r="A42" s="186"/>
      <c r="G42" s="90"/>
      <c r="R42" s="187"/>
    </row>
    <row r="43" spans="1:18" ht="17.100000000000001" thickBot="1">
      <c r="A43" s="186"/>
      <c r="C43" s="86"/>
      <c r="D43" s="87" t="s">
        <v>690</v>
      </c>
      <c r="E43" s="93" t="s">
        <v>341</v>
      </c>
      <c r="F43" s="172"/>
      <c r="G43" s="90"/>
      <c r="O43" s="101"/>
      <c r="R43" s="187"/>
    </row>
    <row r="44" spans="1:18">
      <c r="A44" s="186"/>
      <c r="E44" s="103" t="s">
        <v>331</v>
      </c>
      <c r="F44" s="103"/>
      <c r="G44" s="90"/>
      <c r="R44" s="187"/>
    </row>
    <row r="45" spans="1:18">
      <c r="A45" s="186"/>
      <c r="E45" s="121" t="s">
        <v>85</v>
      </c>
      <c r="H45" s="129">
        <v>19</v>
      </c>
      <c r="I45" s="165">
        <v>20</v>
      </c>
      <c r="J45" s="129">
        <v>8</v>
      </c>
      <c r="K45" s="129">
        <v>22</v>
      </c>
      <c r="L45" s="129">
        <v>6</v>
      </c>
      <c r="M45" s="129">
        <v>23</v>
      </c>
      <c r="N45" s="129">
        <v>15</v>
      </c>
      <c r="R45" s="187"/>
    </row>
    <row r="46" spans="1:18" ht="14.1" thickBot="1">
      <c r="A46" s="188"/>
      <c r="B46" s="189"/>
      <c r="C46" s="190"/>
      <c r="D46" s="191"/>
      <c r="E46" s="192" t="s">
        <v>86</v>
      </c>
      <c r="F46" s="193"/>
      <c r="G46" s="193"/>
      <c r="H46" s="194">
        <v>11</v>
      </c>
      <c r="I46" s="195">
        <v>4</v>
      </c>
      <c r="J46" s="194">
        <v>4</v>
      </c>
      <c r="K46" s="194">
        <v>4</v>
      </c>
      <c r="L46" s="194">
        <v>6</v>
      </c>
      <c r="M46" s="194">
        <v>7</v>
      </c>
      <c r="N46" s="194">
        <v>1</v>
      </c>
      <c r="O46" s="193"/>
      <c r="P46" s="193"/>
      <c r="Q46" s="189"/>
      <c r="R46" s="196"/>
    </row>
  </sheetData>
  <phoneticPr fontId="22" type="noConversion"/>
  <pageMargins left="0.7" right="0.7" top="0.75" bottom="0.75" header="0.3" footer="0.3"/>
  <pageSetup paperSize="17" scale="6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FD45"/>
  <sheetViews>
    <sheetView workbookViewId="0">
      <selection activeCell="M6" sqref="M6"/>
    </sheetView>
  </sheetViews>
  <sheetFormatPr defaultColWidth="8.85546875" defaultRowHeight="12.95"/>
  <cols>
    <col min="1" max="1" width="10.7109375" customWidth="1"/>
    <col min="3" max="3" width="5.7109375" customWidth="1"/>
    <col min="4" max="8" width="8.85546875" style="19"/>
    <col min="9" max="12" width="8.85546875" style="47"/>
    <col min="13" max="13" width="8.7109375" style="40" customWidth="1"/>
  </cols>
  <sheetData>
    <row r="1" spans="1:16" ht="14.1" thickBot="1">
      <c r="A1" s="29" t="s">
        <v>1</v>
      </c>
      <c r="B1" s="30" t="s">
        <v>0</v>
      </c>
      <c r="C1" s="31" t="s">
        <v>691</v>
      </c>
      <c r="D1" s="32" t="s">
        <v>189</v>
      </c>
      <c r="E1" s="32" t="s">
        <v>692</v>
      </c>
      <c r="F1" s="32" t="s">
        <v>7</v>
      </c>
      <c r="G1" s="32" t="s">
        <v>591</v>
      </c>
      <c r="H1" s="33" t="s">
        <v>427</v>
      </c>
      <c r="I1" s="46" t="s">
        <v>693</v>
      </c>
      <c r="J1" s="46" t="s">
        <v>347</v>
      </c>
      <c r="K1" s="46" t="s">
        <v>12</v>
      </c>
      <c r="L1" s="48" t="s">
        <v>13</v>
      </c>
      <c r="M1" s="51" t="s">
        <v>593</v>
      </c>
      <c r="N1" s="52" t="s">
        <v>694</v>
      </c>
      <c r="O1" s="72" t="s">
        <v>594</v>
      </c>
      <c r="P1" s="74" t="s">
        <v>595</v>
      </c>
    </row>
    <row r="2" spans="1:16" ht="14.1" thickTop="1">
      <c r="A2" s="34" t="s">
        <v>695</v>
      </c>
      <c r="B2" s="20" t="s">
        <v>128</v>
      </c>
      <c r="C2" s="21">
        <v>12</v>
      </c>
      <c r="D2" s="502">
        <v>0.73888888888888893</v>
      </c>
      <c r="E2" s="502">
        <v>0.70138888888888884</v>
      </c>
      <c r="F2" s="502">
        <v>0.69097222222222221</v>
      </c>
      <c r="G2" s="502">
        <v>0.69027777777777777</v>
      </c>
      <c r="H2" s="502">
        <v>0.72430555555555554</v>
      </c>
      <c r="I2" s="502">
        <v>0.70138888888888884</v>
      </c>
      <c r="J2" s="502">
        <v>0.69236111111111109</v>
      </c>
      <c r="K2" s="503">
        <v>0.66597222222222219</v>
      </c>
      <c r="L2" s="509">
        <v>0.68472222222222223</v>
      </c>
      <c r="M2" s="511">
        <v>0.62291666666666667</v>
      </c>
      <c r="N2" s="512">
        <v>0.62291666666666667</v>
      </c>
      <c r="O2" s="73">
        <v>7.2916666666666671E-2</v>
      </c>
    </row>
    <row r="3" spans="1:16">
      <c r="A3" s="35" t="s">
        <v>696</v>
      </c>
      <c r="B3" s="22" t="s">
        <v>561</v>
      </c>
      <c r="C3" s="23">
        <v>12</v>
      </c>
      <c r="D3" s="136">
        <v>0.73541666666666661</v>
      </c>
      <c r="E3" s="136">
        <v>0.71319444444444446</v>
      </c>
      <c r="F3" s="27" t="s">
        <v>629</v>
      </c>
      <c r="G3" s="136">
        <v>0.68541666666666667</v>
      </c>
      <c r="H3" s="136">
        <v>0.67152777777777783</v>
      </c>
      <c r="I3" s="136">
        <v>0.67291666666666661</v>
      </c>
      <c r="J3" s="42">
        <v>0.63124999999999998</v>
      </c>
      <c r="K3" s="136">
        <v>0.66111111111111109</v>
      </c>
      <c r="L3" s="510">
        <v>0.64374999999999993</v>
      </c>
      <c r="M3" s="53">
        <v>0.63402777777777775</v>
      </c>
      <c r="N3" s="64">
        <v>0.63124999999999998</v>
      </c>
      <c r="O3" s="73">
        <v>0.10416666666666667</v>
      </c>
      <c r="P3" s="71">
        <v>2.7777777777777779E-3</v>
      </c>
    </row>
    <row r="4" spans="1:16">
      <c r="A4" s="35" t="s">
        <v>647</v>
      </c>
      <c r="B4" s="22" t="s">
        <v>646</v>
      </c>
      <c r="C4" s="23">
        <v>11</v>
      </c>
      <c r="D4" s="136">
        <v>0.74375000000000002</v>
      </c>
      <c r="E4" s="136">
        <v>0.70763888888888893</v>
      </c>
      <c r="F4" s="27" t="s">
        <v>629</v>
      </c>
      <c r="G4" s="42">
        <v>0.67638888888888893</v>
      </c>
      <c r="H4" s="136">
        <v>0.6875</v>
      </c>
      <c r="I4" s="136">
        <v>0.7270833333333333</v>
      </c>
      <c r="J4" s="50" t="s">
        <v>629</v>
      </c>
      <c r="K4" s="136">
        <v>0.71250000000000002</v>
      </c>
      <c r="L4" s="510">
        <v>0.71458333333333324</v>
      </c>
      <c r="M4" s="53">
        <v>0.6430555555555556</v>
      </c>
      <c r="N4" s="54">
        <v>0.6430555555555556</v>
      </c>
      <c r="O4" s="73">
        <v>6.7361111111111108E-2</v>
      </c>
    </row>
    <row r="5" spans="1:16">
      <c r="A5" s="35" t="s">
        <v>597</v>
      </c>
      <c r="B5" s="22" t="s">
        <v>457</v>
      </c>
      <c r="C5" s="23">
        <v>10</v>
      </c>
      <c r="D5" s="136">
        <v>0.75763888888888886</v>
      </c>
      <c r="E5" s="136">
        <v>0.7270833333333333</v>
      </c>
      <c r="F5" s="136">
        <v>0.70486111111111116</v>
      </c>
      <c r="G5" s="136">
        <v>0.7006944444444444</v>
      </c>
      <c r="H5" s="136">
        <v>0.69027777777777777</v>
      </c>
      <c r="I5" s="136">
        <v>0.66319444444444442</v>
      </c>
      <c r="J5" s="42">
        <v>0.65347222222222223</v>
      </c>
      <c r="K5" s="136">
        <v>0.6777777777777777</v>
      </c>
      <c r="L5" s="510">
        <v>0.71388888888888891</v>
      </c>
      <c r="M5" s="53">
        <v>0.66111111111111109</v>
      </c>
      <c r="N5" s="64">
        <v>0.65347222222222223</v>
      </c>
      <c r="O5" s="73">
        <v>0.10416666666666667</v>
      </c>
      <c r="P5" s="71">
        <v>7.6388888888888886E-3</v>
      </c>
    </row>
    <row r="6" spans="1:16" ht="12.95" customHeight="1">
      <c r="A6" s="36" t="s">
        <v>523</v>
      </c>
      <c r="B6" s="24" t="s">
        <v>522</v>
      </c>
      <c r="C6" s="25">
        <v>8</v>
      </c>
      <c r="D6" s="27" t="s">
        <v>629</v>
      </c>
      <c r="E6" s="136">
        <v>0.72291666666666676</v>
      </c>
      <c r="F6" s="136">
        <v>0.7104166666666667</v>
      </c>
      <c r="G6" s="136">
        <v>0.69513888888888886</v>
      </c>
      <c r="H6" s="136">
        <v>0.68819444444444444</v>
      </c>
      <c r="I6" s="136">
        <v>0.67708333333333337</v>
      </c>
      <c r="J6" s="42">
        <v>0.66180555555555554</v>
      </c>
      <c r="K6" s="136">
        <v>0.67638888888888893</v>
      </c>
      <c r="L6" s="510">
        <v>0.68472222222222223</v>
      </c>
      <c r="M6" s="53">
        <v>0.66805555555555562</v>
      </c>
      <c r="N6" s="64">
        <v>0.66180555555555554</v>
      </c>
      <c r="O6" s="73">
        <v>6.1111111111111116E-2</v>
      </c>
      <c r="P6" s="71">
        <v>6.2499999999999995E-3</v>
      </c>
    </row>
    <row r="7" spans="1:16" ht="12" customHeight="1">
      <c r="A7" s="35" t="s">
        <v>697</v>
      </c>
      <c r="B7" s="22" t="s">
        <v>698</v>
      </c>
      <c r="C7" s="23">
        <v>12</v>
      </c>
      <c r="D7" s="27" t="s">
        <v>629</v>
      </c>
      <c r="E7" s="59" t="s">
        <v>629</v>
      </c>
      <c r="F7" s="136">
        <v>0.76666666666666661</v>
      </c>
      <c r="G7" s="41">
        <v>0.77083333333333337</v>
      </c>
      <c r="H7" s="41">
        <v>0.76388888888888884</v>
      </c>
      <c r="I7" s="26">
        <v>0.76944444444444438</v>
      </c>
      <c r="J7" s="42">
        <v>0.75</v>
      </c>
      <c r="K7" s="26">
        <v>0.82291666666666663</v>
      </c>
      <c r="L7" s="49">
        <v>0.84861111111111109</v>
      </c>
      <c r="M7" s="53">
        <v>0.66666666666666663</v>
      </c>
      <c r="N7" s="54">
        <v>0.66666666666666663</v>
      </c>
      <c r="O7" s="71">
        <v>1.6666666666666666E-2</v>
      </c>
    </row>
    <row r="8" spans="1:16">
      <c r="A8" s="36" t="s">
        <v>520</v>
      </c>
      <c r="B8" s="24" t="s">
        <v>519</v>
      </c>
      <c r="C8" s="25">
        <v>8</v>
      </c>
      <c r="D8" s="136">
        <v>0.75694444444444453</v>
      </c>
      <c r="E8" s="136">
        <v>0.78680555555555554</v>
      </c>
      <c r="F8" s="136">
        <v>0.71736111111111101</v>
      </c>
      <c r="G8" s="136">
        <v>0.71458333333333324</v>
      </c>
      <c r="H8" s="136">
        <v>0.71805555555555556</v>
      </c>
      <c r="I8" s="26">
        <v>0.73333333333333339</v>
      </c>
      <c r="J8" s="42">
        <v>0.69166666666666676</v>
      </c>
      <c r="K8" s="136">
        <v>0.7104166666666667</v>
      </c>
      <c r="L8" s="510">
        <v>0.70208333333333339</v>
      </c>
      <c r="M8" s="53">
        <v>0.71666666666666667</v>
      </c>
      <c r="N8" s="64">
        <v>0.69166666666666676</v>
      </c>
      <c r="O8" s="73">
        <v>6.5277777777777782E-2</v>
      </c>
      <c r="P8" s="71">
        <v>2.4999999999999998E-2</v>
      </c>
    </row>
    <row r="9" spans="1:16">
      <c r="A9" s="35" t="s">
        <v>33</v>
      </c>
      <c r="B9" s="22" t="s">
        <v>699</v>
      </c>
      <c r="C9" s="23">
        <v>12</v>
      </c>
      <c r="D9" s="136">
        <v>0.77569444444444446</v>
      </c>
      <c r="E9" s="136">
        <v>0.75208333333333333</v>
      </c>
      <c r="F9" s="136">
        <v>0.73819444444444438</v>
      </c>
      <c r="G9" s="136">
        <v>0.72569444444444453</v>
      </c>
      <c r="H9" s="136">
        <v>0.70416666666666661</v>
      </c>
      <c r="I9" s="136">
        <v>0.7006944444444444</v>
      </c>
      <c r="J9" s="42">
        <v>0.69236111111111109</v>
      </c>
      <c r="K9" s="136">
        <v>0.7319444444444444</v>
      </c>
      <c r="L9" s="510">
        <v>0.70486111111111116</v>
      </c>
      <c r="M9" s="53">
        <v>0.72499999999999998</v>
      </c>
      <c r="N9" s="64">
        <v>0.69236111111111109</v>
      </c>
      <c r="O9" s="73">
        <v>8.3333333333333329E-2</v>
      </c>
      <c r="P9" s="71">
        <v>3.2638888888888891E-2</v>
      </c>
    </row>
    <row r="10" spans="1:16">
      <c r="A10" s="35" t="s">
        <v>600</v>
      </c>
      <c r="B10" s="22" t="s">
        <v>601</v>
      </c>
      <c r="C10" s="23">
        <v>10</v>
      </c>
      <c r="D10" s="26">
        <v>0.82847222222222217</v>
      </c>
      <c r="E10" s="26">
        <v>0.81041666666666667</v>
      </c>
      <c r="F10" s="136">
        <v>0.76388888888888884</v>
      </c>
      <c r="G10" s="41">
        <v>0.75902777777777775</v>
      </c>
      <c r="H10" s="41">
        <v>0.75694444444444453</v>
      </c>
      <c r="I10" s="136">
        <v>0.73125000000000007</v>
      </c>
      <c r="J10" s="42">
        <v>0.71736111111111101</v>
      </c>
      <c r="K10" s="26">
        <v>0.76527777777777783</v>
      </c>
      <c r="L10" s="49">
        <v>0.73888888888888893</v>
      </c>
      <c r="M10" s="55" t="s">
        <v>630</v>
      </c>
      <c r="N10" s="56">
        <v>0.71736111111111101</v>
      </c>
      <c r="O10" s="71">
        <v>0.1111111111111111</v>
      </c>
    </row>
    <row r="11" spans="1:16">
      <c r="A11" s="35" t="s">
        <v>700</v>
      </c>
      <c r="B11" s="22" t="s">
        <v>701</v>
      </c>
      <c r="C11" s="23">
        <v>12</v>
      </c>
      <c r="D11" s="26">
        <v>0.85902777777777783</v>
      </c>
      <c r="E11" s="26">
        <v>0.83124999999999993</v>
      </c>
      <c r="F11" s="26">
        <v>0.83958333333333324</v>
      </c>
      <c r="G11" s="41">
        <v>0.80486111111111114</v>
      </c>
      <c r="H11" s="26">
        <v>0.82638888888888884</v>
      </c>
      <c r="I11" s="41">
        <v>0.79166666666666663</v>
      </c>
      <c r="J11" s="26">
        <v>0.79652777777777783</v>
      </c>
      <c r="K11" s="42">
        <v>0.7909722222222223</v>
      </c>
      <c r="L11" s="49">
        <v>0.80069444444444438</v>
      </c>
      <c r="M11" s="53">
        <v>0.71805555555555556</v>
      </c>
      <c r="N11" s="54">
        <v>0.71805555555555556</v>
      </c>
      <c r="O11" s="71">
        <v>6.805555555555555E-2</v>
      </c>
    </row>
    <row r="12" spans="1:16" ht="12" customHeight="1">
      <c r="A12" s="35" t="s">
        <v>702</v>
      </c>
      <c r="B12" s="22" t="s">
        <v>42</v>
      </c>
      <c r="C12" s="23">
        <v>12</v>
      </c>
      <c r="D12" s="26">
        <v>0.84583333333333333</v>
      </c>
      <c r="E12" s="26">
        <v>0.8652777777777777</v>
      </c>
      <c r="F12" s="27" t="s">
        <v>629</v>
      </c>
      <c r="G12" s="41">
        <v>0.79861111111111116</v>
      </c>
      <c r="H12" s="41">
        <v>0.77916666666666667</v>
      </c>
      <c r="I12" s="41">
        <v>0.74583333333333324</v>
      </c>
      <c r="J12" s="42">
        <v>0.72569444444444453</v>
      </c>
      <c r="K12" s="26">
        <v>0.75416666666666676</v>
      </c>
      <c r="L12" s="49">
        <v>0.75277777777777777</v>
      </c>
      <c r="M12" s="53">
        <v>0.74305555555555547</v>
      </c>
      <c r="N12" s="64">
        <v>0.72569444444444453</v>
      </c>
      <c r="O12" s="71">
        <v>7.8472222222222221E-2</v>
      </c>
      <c r="P12" s="71">
        <v>1.7361111111111112E-2</v>
      </c>
    </row>
    <row r="13" spans="1:16">
      <c r="A13" s="35" t="s">
        <v>703</v>
      </c>
      <c r="B13" s="22" t="s">
        <v>704</v>
      </c>
      <c r="C13" s="23">
        <v>12</v>
      </c>
      <c r="D13" s="136">
        <v>0.81180555555555556</v>
      </c>
      <c r="E13" s="26">
        <v>0.79652777777777783</v>
      </c>
      <c r="F13" s="27" t="s">
        <v>629</v>
      </c>
      <c r="G13" s="41">
        <v>0.77638888888888891</v>
      </c>
      <c r="H13" s="41">
        <v>0.76458333333333339</v>
      </c>
      <c r="I13" s="41">
        <v>0.74791666666666667</v>
      </c>
      <c r="J13" s="42">
        <v>0.72777777777777775</v>
      </c>
      <c r="K13" s="26">
        <v>0.73958333333333337</v>
      </c>
      <c r="L13" s="49">
        <v>0.74722222222222223</v>
      </c>
      <c r="M13" s="53">
        <v>0.76736111111111116</v>
      </c>
      <c r="N13" s="64">
        <v>0.72777777777777775</v>
      </c>
      <c r="O13" s="71">
        <v>8.4027777777777771E-2</v>
      </c>
      <c r="P13" s="71">
        <v>3.9583333333333331E-2</v>
      </c>
    </row>
    <row r="14" spans="1:16">
      <c r="A14" s="36" t="s">
        <v>174</v>
      </c>
      <c r="B14" s="24" t="s">
        <v>552</v>
      </c>
      <c r="C14" s="25">
        <v>9</v>
      </c>
      <c r="D14" s="26">
        <v>0.86875000000000002</v>
      </c>
      <c r="E14" s="27" t="s">
        <v>629</v>
      </c>
      <c r="F14" s="41">
        <v>0.8041666666666667</v>
      </c>
      <c r="G14" s="26">
        <v>0.80902777777777779</v>
      </c>
      <c r="H14" s="41">
        <v>0.7729166666666667</v>
      </c>
      <c r="I14" s="41">
        <v>0.75624999999999998</v>
      </c>
      <c r="J14" s="42">
        <v>0.74236111111111114</v>
      </c>
      <c r="K14" s="26">
        <v>0.76736111111111116</v>
      </c>
      <c r="L14" s="49">
        <v>0.76041666666666663</v>
      </c>
      <c r="M14" s="53">
        <v>0.77083333333333337</v>
      </c>
      <c r="N14" s="64">
        <v>0.74236111111111114</v>
      </c>
      <c r="O14" s="71">
        <v>0.12638888888888888</v>
      </c>
      <c r="P14" s="71">
        <v>2.8472222222222222E-2</v>
      </c>
    </row>
    <row r="15" spans="1:16">
      <c r="A15" s="35" t="s">
        <v>538</v>
      </c>
      <c r="B15" s="22" t="s">
        <v>650</v>
      </c>
      <c r="C15" s="23">
        <v>10</v>
      </c>
      <c r="D15" s="26">
        <v>0.86597222222222225</v>
      </c>
      <c r="E15" s="27" t="s">
        <v>629</v>
      </c>
      <c r="F15" s="41">
        <v>0.7993055555555556</v>
      </c>
      <c r="G15" s="26">
        <v>0.80694444444444446</v>
      </c>
      <c r="H15" s="41">
        <v>0.79513888888888884</v>
      </c>
      <c r="I15" s="41">
        <v>0.78125</v>
      </c>
      <c r="J15" s="41">
        <v>0.77569444444444446</v>
      </c>
      <c r="K15" s="41">
        <v>0.77222222222222225</v>
      </c>
      <c r="L15" s="69">
        <v>0.76180555555555562</v>
      </c>
      <c r="M15" s="53">
        <v>0.74652777777777779</v>
      </c>
      <c r="N15" s="54">
        <v>0.74652777777777779</v>
      </c>
      <c r="O15" s="71">
        <v>0.10416666666666667</v>
      </c>
    </row>
    <row r="16" spans="1:16">
      <c r="A16" s="35" t="s">
        <v>705</v>
      </c>
      <c r="B16" s="22" t="s">
        <v>436</v>
      </c>
      <c r="C16" s="23">
        <v>12</v>
      </c>
      <c r="D16" s="26">
        <v>0.82986111111111116</v>
      </c>
      <c r="E16" s="26">
        <v>0.82916666666666661</v>
      </c>
      <c r="F16" s="26">
        <v>0.80625000000000002</v>
      </c>
      <c r="G16" s="41">
        <v>0.7993055555555556</v>
      </c>
      <c r="H16" s="41">
        <v>0.7895833333333333</v>
      </c>
      <c r="I16" s="41">
        <v>0.76041666666666663</v>
      </c>
      <c r="J16" s="42">
        <v>0.75902777777777775</v>
      </c>
      <c r="K16" s="26">
        <v>0.77569444444444446</v>
      </c>
      <c r="L16" s="49">
        <v>0.76527777777777783</v>
      </c>
      <c r="M16" s="53">
        <v>0.75138888888888899</v>
      </c>
      <c r="N16" s="54">
        <v>0.75138888888888899</v>
      </c>
      <c r="O16" s="71">
        <v>7.0833333333333331E-2</v>
      </c>
    </row>
    <row r="17" spans="1:16 16384:16384" ht="12" customHeight="1">
      <c r="A17" s="35" t="s">
        <v>706</v>
      </c>
      <c r="B17" s="22" t="s">
        <v>707</v>
      </c>
      <c r="C17" s="23">
        <v>12</v>
      </c>
      <c r="D17" s="26">
        <v>0.83472222222222225</v>
      </c>
      <c r="E17" s="41">
        <v>0.82013888888888886</v>
      </c>
      <c r="F17" s="27" t="s">
        <v>629</v>
      </c>
      <c r="G17" s="27" t="s">
        <v>629</v>
      </c>
      <c r="H17" s="41">
        <v>0.8041666666666667</v>
      </c>
      <c r="I17" s="41">
        <v>0.77083333333333337</v>
      </c>
      <c r="J17" s="42">
        <v>0.7583333333333333</v>
      </c>
      <c r="K17" s="26">
        <v>0.76944444444444438</v>
      </c>
      <c r="L17" s="49">
        <v>0.7715277777777777</v>
      </c>
      <c r="M17" s="53">
        <v>0.78541666666666676</v>
      </c>
      <c r="N17" s="64">
        <v>0.7583333333333333</v>
      </c>
      <c r="O17" s="71">
        <v>7.6388888888888895E-2</v>
      </c>
      <c r="P17" s="71">
        <v>2.7083333333333334E-2</v>
      </c>
    </row>
    <row r="18" spans="1:16 16384:16384">
      <c r="A18" s="35" t="s">
        <v>606</v>
      </c>
      <c r="B18" s="22" t="s">
        <v>605</v>
      </c>
      <c r="C18" s="23">
        <v>10</v>
      </c>
      <c r="D18" s="26">
        <v>0.8652777777777777</v>
      </c>
      <c r="E18" s="26">
        <v>0.87013888888888891</v>
      </c>
      <c r="F18" s="26">
        <v>0.82986111111111116</v>
      </c>
      <c r="G18" s="41">
        <v>0.8041666666666667</v>
      </c>
      <c r="H18" s="26">
        <v>0.8125</v>
      </c>
      <c r="I18" s="41">
        <v>0.78611111111111109</v>
      </c>
      <c r="J18" s="42">
        <v>0.7597222222222223</v>
      </c>
      <c r="K18" s="26">
        <v>0.82777777777777783</v>
      </c>
      <c r="L18" s="49">
        <v>0.80069444444444438</v>
      </c>
      <c r="M18" s="53">
        <v>0.77500000000000002</v>
      </c>
      <c r="N18" s="64">
        <v>0.7597222222222223</v>
      </c>
      <c r="O18" s="71">
        <v>0.10555555555555556</v>
      </c>
      <c r="P18" s="71">
        <v>1.5277777777777777E-2</v>
      </c>
    </row>
    <row r="19" spans="1:16 16384:16384">
      <c r="A19" s="35" t="s">
        <v>708</v>
      </c>
      <c r="B19" s="22" t="s">
        <v>643</v>
      </c>
      <c r="C19" s="23">
        <v>12</v>
      </c>
      <c r="D19" s="28">
        <v>1.08125</v>
      </c>
      <c r="E19" s="28">
        <v>1.0145833333333334</v>
      </c>
      <c r="F19" s="27" t="s">
        <v>629</v>
      </c>
      <c r="G19" s="41">
        <v>0.93819444444444444</v>
      </c>
      <c r="H19" s="41">
        <v>0.90763888888888899</v>
      </c>
      <c r="I19" s="41">
        <v>0.83819444444444446</v>
      </c>
      <c r="J19" s="41">
        <v>0.80138888888888893</v>
      </c>
      <c r="K19" s="26">
        <v>0.82430555555555562</v>
      </c>
      <c r="L19" s="69">
        <v>0.78541666666666676</v>
      </c>
      <c r="M19" s="53">
        <v>0.77013888888888893</v>
      </c>
      <c r="N19" s="54">
        <v>0.77013888888888893</v>
      </c>
      <c r="O19" s="71">
        <v>0.29583333333333334</v>
      </c>
    </row>
    <row r="20" spans="1:16 16384:16384">
      <c r="A20" s="35" t="s">
        <v>641</v>
      </c>
      <c r="B20" s="22" t="s">
        <v>640</v>
      </c>
      <c r="C20" s="23">
        <v>11</v>
      </c>
      <c r="D20" s="26">
        <v>0.90555555555555556</v>
      </c>
      <c r="E20" s="28">
        <v>1.0743055555555556</v>
      </c>
      <c r="F20" s="26">
        <v>0.86319444444444438</v>
      </c>
      <c r="G20" s="41">
        <v>0.83263888888888893</v>
      </c>
      <c r="H20" s="41">
        <v>0.80347222222222225</v>
      </c>
      <c r="I20" s="41">
        <v>0.77847222222222223</v>
      </c>
      <c r="J20" s="41">
        <v>0.77569444444444446</v>
      </c>
      <c r="K20" s="26">
        <v>0.7909722222222223</v>
      </c>
      <c r="L20" s="69">
        <v>0.77361111111111114</v>
      </c>
      <c r="M20" s="53">
        <v>0.79027777777777775</v>
      </c>
      <c r="N20" s="64">
        <v>0.77361111111111114</v>
      </c>
      <c r="O20" s="71">
        <v>0.13194444444444445</v>
      </c>
      <c r="P20" s="71">
        <v>1.6666666666666666E-2</v>
      </c>
    </row>
    <row r="21" spans="1:16 16384:16384">
      <c r="A21" s="36" t="s">
        <v>709</v>
      </c>
      <c r="B21" s="24" t="s">
        <v>710</v>
      </c>
      <c r="C21" s="25">
        <v>12</v>
      </c>
      <c r="D21" s="26">
        <v>0.86944444444444446</v>
      </c>
      <c r="E21" s="26">
        <v>0.83888888888888891</v>
      </c>
      <c r="F21" s="41">
        <v>0.79861111111111116</v>
      </c>
      <c r="G21" s="26">
        <v>0.79999999999999993</v>
      </c>
      <c r="H21" s="26">
        <v>0.8027777777777777</v>
      </c>
      <c r="I21" s="26">
        <v>0.8027777777777777</v>
      </c>
      <c r="J21" s="42">
        <v>0.77500000000000002</v>
      </c>
      <c r="K21" s="26">
        <v>0.81944444444444453</v>
      </c>
      <c r="L21" s="49">
        <v>0.79236111111111107</v>
      </c>
      <c r="M21" s="55" t="s">
        <v>630</v>
      </c>
      <c r="N21" s="56">
        <v>0.77500000000000002</v>
      </c>
      <c r="O21" s="71">
        <v>8.7500000000000008E-2</v>
      </c>
    </row>
    <row r="22" spans="1:16 16384:16384">
      <c r="A22" s="36" t="s">
        <v>599</v>
      </c>
      <c r="B22" s="24" t="s">
        <v>598</v>
      </c>
      <c r="C22" s="25">
        <v>10</v>
      </c>
      <c r="D22" s="26">
        <v>0.87013888888888891</v>
      </c>
      <c r="E22" s="26">
        <v>0.83263888888888893</v>
      </c>
      <c r="F22" s="42">
        <v>0.77569444444444446</v>
      </c>
      <c r="G22" s="26">
        <v>0.78541666666666676</v>
      </c>
      <c r="H22" s="26">
        <v>0.78680555555555554</v>
      </c>
      <c r="I22" s="50" t="s">
        <v>629</v>
      </c>
      <c r="J22" s="50" t="s">
        <v>629</v>
      </c>
      <c r="K22" s="50" t="s">
        <v>629</v>
      </c>
      <c r="L22" s="70" t="s">
        <v>629</v>
      </c>
      <c r="M22" s="55" t="s">
        <v>630</v>
      </c>
      <c r="N22" s="56">
        <v>0.77569444444444446</v>
      </c>
      <c r="O22" s="71">
        <v>9.4444444444444442E-2</v>
      </c>
    </row>
    <row r="23" spans="1:16 16384:16384">
      <c r="A23" s="36" t="s">
        <v>711</v>
      </c>
      <c r="B23" s="24" t="s">
        <v>712</v>
      </c>
      <c r="C23" s="25">
        <v>10</v>
      </c>
      <c r="D23" s="26">
        <v>0.96944444444444444</v>
      </c>
      <c r="E23" s="26">
        <v>0.88263888888888886</v>
      </c>
      <c r="F23" s="26">
        <v>0.8305555555555556</v>
      </c>
      <c r="G23" s="41">
        <v>0.82986111111111116</v>
      </c>
      <c r="H23" s="41">
        <v>0.81736111111111109</v>
      </c>
      <c r="I23" s="26">
        <v>0.82013888888888886</v>
      </c>
      <c r="J23" s="42">
        <v>0.78541666666666676</v>
      </c>
      <c r="K23" s="26">
        <v>0.83472222222222225</v>
      </c>
      <c r="L23" s="49">
        <v>0.85763888888888884</v>
      </c>
      <c r="M23" s="55" t="s">
        <v>630</v>
      </c>
      <c r="N23" s="56">
        <v>0.78541666666666676</v>
      </c>
      <c r="O23" s="71">
        <v>0.18402777777777779</v>
      </c>
    </row>
    <row r="24" spans="1:16 16384:16384">
      <c r="A24" s="35" t="s">
        <v>431</v>
      </c>
      <c r="B24" s="22" t="s">
        <v>551</v>
      </c>
      <c r="C24" s="23">
        <v>9</v>
      </c>
      <c r="D24" s="28">
        <v>1.2194444444444443</v>
      </c>
      <c r="E24" s="26">
        <v>0.91111111111111109</v>
      </c>
      <c r="F24" s="26">
        <v>0.91875000000000007</v>
      </c>
      <c r="G24" s="41">
        <v>0.875</v>
      </c>
      <c r="H24" s="26">
        <v>0.94374999999999998</v>
      </c>
      <c r="I24" s="41">
        <v>0.82430555555555562</v>
      </c>
      <c r="J24" s="41">
        <v>0.79583333333333339</v>
      </c>
      <c r="K24" s="26">
        <v>0.83194444444444438</v>
      </c>
      <c r="L24" s="69">
        <v>0.7909722222222223</v>
      </c>
      <c r="M24" s="55" t="s">
        <v>630</v>
      </c>
      <c r="N24" s="56">
        <v>0.7909722222222223</v>
      </c>
      <c r="O24" s="71">
        <v>0.43541666666666662</v>
      </c>
    </row>
    <row r="25" spans="1:16 16384:16384">
      <c r="A25" s="36" t="s">
        <v>147</v>
      </c>
      <c r="B25" s="24" t="s">
        <v>42</v>
      </c>
      <c r="C25" s="25">
        <v>7</v>
      </c>
      <c r="D25" s="26">
        <v>0.9145833333333333</v>
      </c>
      <c r="E25" s="26">
        <v>0.92708333333333337</v>
      </c>
      <c r="F25" s="27" t="s">
        <v>629</v>
      </c>
      <c r="G25" s="41">
        <v>0.84236111111111101</v>
      </c>
      <c r="H25" s="67" t="s">
        <v>713</v>
      </c>
      <c r="I25" s="42">
        <v>0.7944444444444444</v>
      </c>
      <c r="J25" s="26">
        <v>0.81388888888888899</v>
      </c>
      <c r="K25" s="26">
        <v>0.82708333333333339</v>
      </c>
      <c r="L25" s="49">
        <v>0.80138888888888893</v>
      </c>
      <c r="M25" s="55" t="s">
        <v>630</v>
      </c>
      <c r="N25" s="56">
        <v>0.7944444444444444</v>
      </c>
      <c r="O25" s="71">
        <v>0.12013888888888889</v>
      </c>
    </row>
    <row r="26" spans="1:16 16384:16384">
      <c r="A26" s="35" t="s">
        <v>714</v>
      </c>
      <c r="B26" s="22" t="s">
        <v>715</v>
      </c>
      <c r="C26" s="23">
        <v>12</v>
      </c>
      <c r="D26" s="26">
        <v>0.90138888888888891</v>
      </c>
      <c r="E26" s="26">
        <v>0.89027777777777783</v>
      </c>
      <c r="F26" s="26">
        <v>0.84722222222222221</v>
      </c>
      <c r="G26" s="45" t="s">
        <v>716</v>
      </c>
      <c r="H26" s="26">
        <v>0.8618055555555556</v>
      </c>
      <c r="I26" s="26">
        <v>0.8569444444444444</v>
      </c>
      <c r="J26" s="26">
        <v>0.92847222222222225</v>
      </c>
      <c r="K26" s="50" t="s">
        <v>629</v>
      </c>
      <c r="L26" s="49">
        <v>0.8520833333333333</v>
      </c>
      <c r="M26" s="53">
        <v>0.7944444444444444</v>
      </c>
      <c r="N26" s="54">
        <v>0.7944444444444444</v>
      </c>
      <c r="O26" s="71">
        <v>6.0416666666666667E-2</v>
      </c>
    </row>
    <row r="27" spans="1:16 16384:16384">
      <c r="A27" s="36" t="s">
        <v>459</v>
      </c>
      <c r="B27" s="24" t="s">
        <v>561</v>
      </c>
      <c r="C27" s="25">
        <v>9</v>
      </c>
      <c r="D27" s="27" t="s">
        <v>629</v>
      </c>
      <c r="E27" s="26">
        <v>0.92847222222222225</v>
      </c>
      <c r="F27" s="26">
        <v>0.86319444444444438</v>
      </c>
      <c r="G27" s="41">
        <v>0.85069444444444453</v>
      </c>
      <c r="H27" s="41">
        <v>0.84722222222222221</v>
      </c>
      <c r="I27" s="41">
        <v>0.82291666666666663</v>
      </c>
      <c r="J27" s="42">
        <v>0.79513888888888884</v>
      </c>
      <c r="K27" s="26">
        <v>0.8666666666666667</v>
      </c>
      <c r="L27" s="49">
        <v>0.81319444444444444</v>
      </c>
      <c r="M27" s="53">
        <v>0.85416666666666663</v>
      </c>
      <c r="N27" s="64">
        <v>0.79513888888888884</v>
      </c>
      <c r="O27" s="71">
        <v>0.13333333333333333</v>
      </c>
      <c r="P27" s="71">
        <v>5.9027777777777783E-2</v>
      </c>
    </row>
    <row r="28" spans="1:16 16384:16384">
      <c r="A28" s="36" t="s">
        <v>559</v>
      </c>
      <c r="B28" s="24" t="s">
        <v>560</v>
      </c>
      <c r="C28" s="25">
        <v>8</v>
      </c>
      <c r="D28" s="28">
        <v>1.2194444444444443</v>
      </c>
      <c r="E28" s="27" t="s">
        <v>629</v>
      </c>
      <c r="F28" s="43" t="s">
        <v>717</v>
      </c>
      <c r="G28" s="41">
        <v>0.99305555555555547</v>
      </c>
      <c r="H28" s="67" t="s">
        <v>718</v>
      </c>
      <c r="I28" s="41">
        <v>0.84305555555555556</v>
      </c>
      <c r="J28" s="41">
        <v>0.82013888888888886</v>
      </c>
      <c r="K28" s="26">
        <v>0.8965277777777777</v>
      </c>
      <c r="L28" s="69">
        <v>0.80347222222222225</v>
      </c>
      <c r="M28" s="55" t="s">
        <v>630</v>
      </c>
      <c r="N28" s="56">
        <v>0.80347222222222225</v>
      </c>
      <c r="O28" s="71">
        <v>0.41597222222222219</v>
      </c>
    </row>
    <row r="29" spans="1:16 16384:16384">
      <c r="A29" s="36" t="s">
        <v>648</v>
      </c>
      <c r="B29" s="24" t="s">
        <v>391</v>
      </c>
      <c r="C29" s="25">
        <v>11</v>
      </c>
      <c r="D29" s="26">
        <v>0.90416666666666667</v>
      </c>
      <c r="E29" s="26">
        <v>0.87013888888888891</v>
      </c>
      <c r="F29" s="68">
        <v>0.8305555555555556</v>
      </c>
      <c r="G29" s="41">
        <v>0.83263888888888893</v>
      </c>
      <c r="H29" s="41">
        <v>0.83194444444444438</v>
      </c>
      <c r="I29" s="41">
        <v>0.82986111111111116</v>
      </c>
      <c r="J29" s="42">
        <v>0.81041666666666667</v>
      </c>
      <c r="K29" s="26">
        <v>0.83819444444444446</v>
      </c>
      <c r="L29" s="49">
        <v>0.83194444444444438</v>
      </c>
      <c r="M29" s="55" t="s">
        <v>630</v>
      </c>
      <c r="N29" s="56">
        <v>0.81041666666666667</v>
      </c>
      <c r="O29" s="71">
        <v>9.375E-2</v>
      </c>
      <c r="XFD29" t="s">
        <v>719</v>
      </c>
    </row>
    <row r="30" spans="1:16 16384:16384">
      <c r="A30" s="35" t="s">
        <v>720</v>
      </c>
      <c r="B30" s="22" t="s">
        <v>398</v>
      </c>
      <c r="C30" s="23">
        <v>12</v>
      </c>
      <c r="D30" s="27" t="s">
        <v>629</v>
      </c>
      <c r="E30" s="59" t="s">
        <v>629</v>
      </c>
      <c r="F30" s="27" t="s">
        <v>629</v>
      </c>
      <c r="G30" s="41">
        <v>0.8666666666666667</v>
      </c>
      <c r="H30" s="41">
        <v>0.8569444444444444</v>
      </c>
      <c r="I30" s="50" t="s">
        <v>629</v>
      </c>
      <c r="J30" s="42">
        <v>0.83333333333333337</v>
      </c>
      <c r="K30" s="26">
        <v>0.83750000000000002</v>
      </c>
      <c r="L30" s="49"/>
      <c r="M30" s="53">
        <v>0.81666666666666676</v>
      </c>
      <c r="N30" s="54">
        <v>0.81666666666666676</v>
      </c>
      <c r="O30" s="71">
        <v>3.3333333333333333E-2</v>
      </c>
    </row>
    <row r="31" spans="1:16 16384:16384">
      <c r="A31" s="35" t="s">
        <v>721</v>
      </c>
      <c r="B31" s="22" t="s">
        <v>722</v>
      </c>
      <c r="C31" s="23">
        <v>12</v>
      </c>
      <c r="D31" s="28">
        <v>1.0951388888888889</v>
      </c>
      <c r="E31" s="28">
        <v>1.0041666666666667</v>
      </c>
      <c r="F31" s="26">
        <v>0.95833333333333337</v>
      </c>
      <c r="G31" s="41">
        <v>0.9506944444444444</v>
      </c>
      <c r="H31" s="41">
        <v>0.9458333333333333</v>
      </c>
      <c r="I31" s="41">
        <v>0.90277777777777779</v>
      </c>
      <c r="J31" s="41">
        <v>0.88541666666666663</v>
      </c>
      <c r="K31" s="26">
        <v>0.90694444444444444</v>
      </c>
      <c r="L31" s="69">
        <v>0.87708333333333333</v>
      </c>
      <c r="M31" s="53">
        <v>0.82500000000000007</v>
      </c>
      <c r="N31" s="54">
        <v>0.82500000000000007</v>
      </c>
      <c r="O31" s="71">
        <v>0.25277777777777777</v>
      </c>
    </row>
    <row r="32" spans="1:16 16384:16384">
      <c r="A32" s="36" t="s">
        <v>723</v>
      </c>
      <c r="B32" s="24" t="s">
        <v>724</v>
      </c>
      <c r="C32" s="25">
        <v>9</v>
      </c>
      <c r="D32" s="28">
        <v>1.1541666666666666</v>
      </c>
      <c r="E32" s="28">
        <v>1.0166666666666666</v>
      </c>
      <c r="F32" s="26">
        <v>0.92222222222222217</v>
      </c>
      <c r="G32" s="41">
        <v>0.90277777777777779</v>
      </c>
      <c r="H32" s="41">
        <v>0.8965277777777777</v>
      </c>
      <c r="I32" s="41">
        <v>0.84305555555555556</v>
      </c>
      <c r="J32" s="42">
        <v>0.8256944444444444</v>
      </c>
      <c r="K32" s="50" t="s">
        <v>629</v>
      </c>
      <c r="L32" s="49">
        <v>0.85486111111111107</v>
      </c>
      <c r="M32" s="55" t="s">
        <v>630</v>
      </c>
      <c r="N32" s="56">
        <v>0.8256944444444444</v>
      </c>
      <c r="O32" s="71">
        <v>0.32847222222222222</v>
      </c>
    </row>
    <row r="33" spans="1:16">
      <c r="A33" s="36" t="s">
        <v>680</v>
      </c>
      <c r="B33" s="24" t="s">
        <v>679</v>
      </c>
      <c r="C33" s="25">
        <v>9</v>
      </c>
      <c r="D33" s="28">
        <v>1.0097222222222222</v>
      </c>
      <c r="E33" s="28">
        <v>1.0152777777777777</v>
      </c>
      <c r="F33" s="26">
        <v>0.90833333333333333</v>
      </c>
      <c r="G33" s="41">
        <v>0.88888888888888884</v>
      </c>
      <c r="H33" s="41">
        <v>0.88750000000000007</v>
      </c>
      <c r="I33" s="26">
        <v>0.90208333333333324</v>
      </c>
      <c r="J33" s="41">
        <v>0.84166666666666667</v>
      </c>
      <c r="K33" s="26">
        <v>0.9</v>
      </c>
      <c r="L33" s="69">
        <v>0.8340277777777777</v>
      </c>
      <c r="M33" s="53">
        <v>0.86736111111111114</v>
      </c>
      <c r="N33" s="64">
        <v>0.8340277777777777</v>
      </c>
      <c r="O33" s="71">
        <v>0.17569444444444446</v>
      </c>
      <c r="P33" s="71">
        <v>3.3333333333333333E-2</v>
      </c>
    </row>
    <row r="34" spans="1:16">
      <c r="A34" s="35" t="s">
        <v>725</v>
      </c>
      <c r="B34" s="22" t="s">
        <v>726</v>
      </c>
      <c r="C34" s="23">
        <v>12</v>
      </c>
      <c r="D34" s="28">
        <v>1.179861111111111</v>
      </c>
      <c r="E34" s="28">
        <v>1.1034722222222222</v>
      </c>
      <c r="F34" s="28">
        <v>1.0034722222222221</v>
      </c>
      <c r="G34" s="41">
        <v>0.97916666666666663</v>
      </c>
      <c r="H34" s="41">
        <v>0.91527777777777775</v>
      </c>
      <c r="I34" s="41">
        <v>0.87986111111111109</v>
      </c>
      <c r="J34" s="42">
        <v>0.84861111111111109</v>
      </c>
      <c r="K34" s="50">
        <v>0.85416666666666663</v>
      </c>
      <c r="L34" s="49">
        <v>0.91527777777777775</v>
      </c>
      <c r="M34" s="53">
        <v>0.85625000000000007</v>
      </c>
      <c r="N34" s="64">
        <v>0.84861111111111109</v>
      </c>
      <c r="O34" s="71">
        <v>0.33124999999999999</v>
      </c>
      <c r="P34" s="71">
        <v>7.6388888888888886E-3</v>
      </c>
    </row>
    <row r="35" spans="1:16">
      <c r="A35" s="36" t="s">
        <v>618</v>
      </c>
      <c r="B35" s="24" t="s">
        <v>617</v>
      </c>
      <c r="C35" s="25">
        <v>9</v>
      </c>
      <c r="D35" s="26">
        <v>0.9819444444444444</v>
      </c>
      <c r="E35" s="26">
        <v>0.97291666666666676</v>
      </c>
      <c r="F35" s="26">
        <v>0.98611111111111116</v>
      </c>
      <c r="G35" s="41">
        <v>0.91111111111111109</v>
      </c>
      <c r="H35" s="41">
        <v>0.90208333333333324</v>
      </c>
      <c r="I35" s="41">
        <v>0.89444444444444438</v>
      </c>
      <c r="J35" s="42">
        <v>0.86805555555555547</v>
      </c>
      <c r="K35" s="26">
        <v>0.89027777777777783</v>
      </c>
      <c r="L35" s="49">
        <v>0.87291666666666667</v>
      </c>
      <c r="M35" s="55" t="s">
        <v>630</v>
      </c>
      <c r="N35" s="56">
        <v>0.86805555555555547</v>
      </c>
      <c r="O35" s="71">
        <v>0.11388888888888889</v>
      </c>
    </row>
    <row r="36" spans="1:16">
      <c r="A36" s="35" t="s">
        <v>727</v>
      </c>
      <c r="B36" s="22" t="s">
        <v>728</v>
      </c>
      <c r="C36" s="23">
        <v>12</v>
      </c>
      <c r="D36" s="28">
        <v>1.0875000000000001</v>
      </c>
      <c r="E36" s="28">
        <v>1.0229166666666667</v>
      </c>
      <c r="F36" s="27" t="s">
        <v>629</v>
      </c>
      <c r="G36" s="41">
        <v>0.97569444444444453</v>
      </c>
      <c r="H36" s="41">
        <v>0.94444444444444453</v>
      </c>
      <c r="I36" s="41">
        <v>0.90069444444444446</v>
      </c>
      <c r="J36" s="42">
        <v>0.87083333333333324</v>
      </c>
      <c r="K36" s="26">
        <v>0.87916666666666676</v>
      </c>
      <c r="L36" s="49">
        <v>0.9145833333333333</v>
      </c>
      <c r="M36" s="53">
        <v>0.87152777777777779</v>
      </c>
      <c r="N36" s="64">
        <v>0.87083333333333324</v>
      </c>
      <c r="O36" s="71">
        <v>0.21666666666666667</v>
      </c>
      <c r="P36" s="71">
        <v>6.9444444444444447E-4</v>
      </c>
    </row>
    <row r="37" spans="1:16">
      <c r="A37" s="35" t="s">
        <v>729</v>
      </c>
      <c r="B37" s="22" t="s">
        <v>77</v>
      </c>
      <c r="C37" s="23">
        <v>12</v>
      </c>
      <c r="D37" s="27" t="s">
        <v>629</v>
      </c>
      <c r="E37" s="28">
        <v>1.0743055555555556</v>
      </c>
      <c r="F37" s="41">
        <v>0.92569444444444438</v>
      </c>
      <c r="G37" s="27" t="s">
        <v>629</v>
      </c>
      <c r="H37" s="27" t="s">
        <v>629</v>
      </c>
      <c r="I37" s="41">
        <v>0.91111111111111109</v>
      </c>
      <c r="J37" s="42">
        <v>0.87291666666666667</v>
      </c>
      <c r="K37" s="50" t="s">
        <v>629</v>
      </c>
      <c r="L37" s="49"/>
      <c r="M37" s="53">
        <v>0.88680555555555562</v>
      </c>
      <c r="N37" s="64">
        <v>0.87291666666666667</v>
      </c>
      <c r="O37" s="71">
        <v>0.20138888888888887</v>
      </c>
      <c r="P37" s="71">
        <v>2.0833333333333332E-2</v>
      </c>
    </row>
    <row r="38" spans="1:16">
      <c r="A38" s="35" t="s">
        <v>644</v>
      </c>
      <c r="B38" s="22" t="s">
        <v>643</v>
      </c>
      <c r="C38" s="23">
        <v>11</v>
      </c>
      <c r="D38" s="28">
        <v>1.0138888888888888</v>
      </c>
      <c r="E38" s="26">
        <v>0.97013888888888899</v>
      </c>
      <c r="F38" s="41">
        <v>0.89722222222222225</v>
      </c>
      <c r="G38" s="26">
        <v>0.90763888888888899</v>
      </c>
      <c r="H38" s="27" t="s">
        <v>629</v>
      </c>
      <c r="I38" s="26">
        <v>0.92986111111111114</v>
      </c>
      <c r="J38" s="42">
        <v>0.87847222222222221</v>
      </c>
      <c r="K38" s="26">
        <v>0.89166666666666661</v>
      </c>
      <c r="L38" s="49">
        <v>0.87430555555555556</v>
      </c>
      <c r="M38" s="53">
        <v>0.89444444444444438</v>
      </c>
      <c r="N38" s="64">
        <v>0.87847222222222221</v>
      </c>
      <c r="O38" s="71">
        <v>0.13541666666666666</v>
      </c>
      <c r="P38" s="71">
        <v>1.5972222222222224E-2</v>
      </c>
    </row>
    <row r="39" spans="1:16">
      <c r="A39" s="36" t="s">
        <v>576</v>
      </c>
      <c r="B39" s="24" t="s">
        <v>577</v>
      </c>
      <c r="C39" s="25">
        <v>9</v>
      </c>
      <c r="D39" s="28">
        <v>1.2493055555555557</v>
      </c>
      <c r="E39" s="28">
        <v>1.1055555555555556</v>
      </c>
      <c r="F39" s="41" t="s">
        <v>629</v>
      </c>
      <c r="G39" s="41">
        <v>0.97222222222222221</v>
      </c>
      <c r="H39" s="27" t="s">
        <v>629</v>
      </c>
      <c r="I39" s="42">
        <v>0.93402777777777779</v>
      </c>
      <c r="J39" s="26">
        <v>0.93819444444444444</v>
      </c>
      <c r="K39" s="26">
        <v>0.96319444444444446</v>
      </c>
      <c r="L39" s="49">
        <v>0.93472222222222223</v>
      </c>
      <c r="M39" s="55" t="s">
        <v>630</v>
      </c>
      <c r="N39" s="56">
        <v>0.93402777777777779</v>
      </c>
      <c r="O39" s="71">
        <v>0.31527777777777777</v>
      </c>
    </row>
    <row r="40" spans="1:16">
      <c r="A40" s="36" t="s">
        <v>730</v>
      </c>
      <c r="B40" s="24" t="s">
        <v>731</v>
      </c>
      <c r="C40" s="25">
        <v>10</v>
      </c>
      <c r="D40" s="28">
        <v>1.0694444444444444</v>
      </c>
      <c r="E40" s="28">
        <v>1.1020833333333333</v>
      </c>
      <c r="F40" s="44">
        <v>1.0083333333333333</v>
      </c>
      <c r="G40" s="28">
        <v>1.0277777777777779</v>
      </c>
      <c r="H40" s="44">
        <v>1.007638888888889</v>
      </c>
      <c r="I40" s="50" t="s">
        <v>629</v>
      </c>
      <c r="J40" s="50" t="s">
        <v>629</v>
      </c>
      <c r="K40" s="50" t="s">
        <v>629</v>
      </c>
      <c r="L40" s="69">
        <v>0.94097222222222221</v>
      </c>
      <c r="M40" s="55" t="s">
        <v>630</v>
      </c>
      <c r="N40" s="57">
        <v>0.94097222222222221</v>
      </c>
      <c r="O40" s="71">
        <v>0.12847222222222224</v>
      </c>
    </row>
    <row r="41" spans="1:16" ht="12" customHeight="1" thickBot="1">
      <c r="A41" s="37" t="s">
        <v>654</v>
      </c>
      <c r="B41" s="38" t="s">
        <v>732</v>
      </c>
      <c r="C41" s="39">
        <v>10</v>
      </c>
      <c r="D41" s="504">
        <v>1.2493055555555557</v>
      </c>
      <c r="E41" s="60" t="s">
        <v>629</v>
      </c>
      <c r="F41" s="505">
        <v>1.0111111111111111</v>
      </c>
      <c r="G41" s="60" t="s">
        <v>629</v>
      </c>
      <c r="H41" s="27" t="s">
        <v>629</v>
      </c>
      <c r="I41" s="506" t="s">
        <v>629</v>
      </c>
      <c r="J41" s="506" t="s">
        <v>629</v>
      </c>
      <c r="K41" s="506" t="s">
        <v>629</v>
      </c>
      <c r="L41" s="507" t="s">
        <v>629</v>
      </c>
      <c r="M41" s="58" t="s">
        <v>630</v>
      </c>
      <c r="N41" s="508">
        <v>1.0111111111111111</v>
      </c>
      <c r="O41" s="71">
        <v>0.23819444444444446</v>
      </c>
    </row>
    <row r="42" spans="1:16" ht="14.1" thickBot="1">
      <c r="E42" s="62" t="s">
        <v>733</v>
      </c>
    </row>
    <row r="43" spans="1:16" ht="14.1" thickBot="1">
      <c r="D43" s="61"/>
      <c r="E43" s="65" t="s">
        <v>734</v>
      </c>
    </row>
    <row r="44" spans="1:16" ht="14.1" thickBot="1">
      <c r="D44" s="63"/>
      <c r="E44" s="62" t="s">
        <v>735</v>
      </c>
    </row>
    <row r="45" spans="1:16" ht="14.1" thickBot="1">
      <c r="D45" s="66"/>
      <c r="E45" s="62" t="s">
        <v>736</v>
      </c>
    </row>
  </sheetData>
  <sortState xmlns:xlrd2="http://schemas.microsoft.com/office/spreadsheetml/2017/richdata2" ref="A2:XFD41">
    <sortCondition ref="N2:N41"/>
  </sortState>
  <phoneticPr fontId="22" type="noConversion"/>
  <pageMargins left="0.7" right="0.7" top="0.75" bottom="0.75" header="0.3" footer="0.3"/>
  <pageSetup scale="91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7FBA-6DCD-334F-888E-B823776A25B4}">
  <dimension ref="A1:L26"/>
  <sheetViews>
    <sheetView topLeftCell="A14" workbookViewId="0">
      <selection activeCell="G28" sqref="G28"/>
    </sheetView>
  </sheetViews>
  <sheetFormatPr defaultColWidth="10.85546875" defaultRowHeight="24.95"/>
  <cols>
    <col min="1" max="1" width="13.140625" style="598" customWidth="1"/>
    <col min="2" max="16384" width="10.85546875" style="598"/>
  </cols>
  <sheetData>
    <row r="1" spans="1:12">
      <c r="A1" s="598" t="s">
        <v>737</v>
      </c>
    </row>
    <row r="3" spans="1:12">
      <c r="A3" s="600" t="s">
        <v>738</v>
      </c>
      <c r="B3" s="600" t="s">
        <v>739</v>
      </c>
      <c r="C3" s="600" t="s">
        <v>740</v>
      </c>
      <c r="D3" s="600" t="s">
        <v>741</v>
      </c>
      <c r="E3" s="600" t="s">
        <v>92</v>
      </c>
      <c r="F3" s="600" t="s">
        <v>742</v>
      </c>
      <c r="G3" s="600" t="s">
        <v>743</v>
      </c>
      <c r="H3" s="600" t="s">
        <v>6</v>
      </c>
      <c r="I3" s="600" t="s">
        <v>744</v>
      </c>
      <c r="J3" s="600" t="s">
        <v>745</v>
      </c>
      <c r="K3" s="600" t="s">
        <v>746</v>
      </c>
      <c r="L3" s="600" t="s">
        <v>747</v>
      </c>
    </row>
    <row r="4" spans="1:12">
      <c r="A4" s="601">
        <v>0.81944444444444453</v>
      </c>
      <c r="B4" s="601">
        <v>0.79166666666666663</v>
      </c>
      <c r="C4" s="601">
        <v>0.79999999999999993</v>
      </c>
      <c r="D4" s="601">
        <v>0.79652777777777783</v>
      </c>
      <c r="E4" s="601">
        <v>0.81527777777777777</v>
      </c>
      <c r="F4" s="601">
        <v>0.79722222222222217</v>
      </c>
      <c r="G4" s="601">
        <v>0.8027777777777777</v>
      </c>
      <c r="H4" s="601">
        <v>0.82500000000000007</v>
      </c>
      <c r="I4" s="601">
        <v>0.84513888888888899</v>
      </c>
      <c r="J4" s="601">
        <v>0.76180555555555562</v>
      </c>
      <c r="K4" s="601">
        <v>0.84583333333333333</v>
      </c>
      <c r="L4" s="601">
        <v>0.81041666666666667</v>
      </c>
    </row>
    <row r="5" spans="1:12">
      <c r="A5" s="601">
        <v>0.86736111111111114</v>
      </c>
      <c r="B5" s="601">
        <v>0.80208333333333337</v>
      </c>
      <c r="C5" s="601">
        <v>0.81458333333333333</v>
      </c>
      <c r="D5" s="599">
        <v>0.89097222222222217</v>
      </c>
      <c r="E5" s="601">
        <v>0.82361111111111107</v>
      </c>
      <c r="F5" s="601">
        <v>0.84305555555555556</v>
      </c>
      <c r="G5" s="601">
        <v>0.84652777777777777</v>
      </c>
      <c r="H5" s="601">
        <v>0.84236111111111101</v>
      </c>
      <c r="I5" s="601">
        <v>0.84513888888888899</v>
      </c>
      <c r="J5" s="601">
        <v>0.81041666666666667</v>
      </c>
      <c r="K5" s="599">
        <v>0.87569444444444444</v>
      </c>
      <c r="L5" s="601">
        <v>0.83194444444444438</v>
      </c>
    </row>
    <row r="6" spans="1:12">
      <c r="A6" s="643">
        <v>0.875</v>
      </c>
      <c r="B6" s="601">
        <v>0.80347222222222225</v>
      </c>
      <c r="C6" s="601">
        <v>0.85416666666666663</v>
      </c>
      <c r="D6" s="599">
        <v>0.90763888888888899</v>
      </c>
      <c r="E6" s="599">
        <v>0.89513888888888893</v>
      </c>
      <c r="F6" s="601">
        <v>0.86458333333333337</v>
      </c>
      <c r="G6" s="601">
        <v>0.86319444444444438</v>
      </c>
      <c r="H6" s="599">
        <v>0.88958333333333339</v>
      </c>
      <c r="I6" s="601">
        <v>0.8534722222222223</v>
      </c>
      <c r="J6" s="599">
        <v>0.87569444444444444</v>
      </c>
      <c r="L6" s="643">
        <v>0.87361111111111101</v>
      </c>
    </row>
    <row r="7" spans="1:12">
      <c r="A7" s="643">
        <v>0.88611111111111107</v>
      </c>
      <c r="B7" s="601">
        <v>0.8222222222222223</v>
      </c>
      <c r="C7" s="601">
        <v>0.85763888888888884</v>
      </c>
      <c r="D7" s="599">
        <v>0.90833333333333333</v>
      </c>
      <c r="F7" s="643">
        <v>0.875</v>
      </c>
      <c r="G7" s="601">
        <v>0.86388888888888893</v>
      </c>
    </row>
    <row r="8" spans="1:12">
      <c r="A8" s="599"/>
      <c r="B8" s="601">
        <v>0.83124999999999993</v>
      </c>
      <c r="C8" s="601">
        <v>0.85902777777777783</v>
      </c>
      <c r="F8" s="601"/>
      <c r="G8" s="601">
        <v>0.86875000000000002</v>
      </c>
    </row>
    <row r="9" spans="1:12">
      <c r="B9" s="599">
        <v>0.84513888888888899</v>
      </c>
      <c r="C9" s="599">
        <v>0.89930555555555547</v>
      </c>
      <c r="G9" s="599">
        <v>0.86875000000000002</v>
      </c>
    </row>
    <row r="10" spans="1:12">
      <c r="A10" s="598">
        <v>12</v>
      </c>
      <c r="B10" s="598">
        <v>2</v>
      </c>
      <c r="C10" s="598">
        <v>5</v>
      </c>
      <c r="D10" s="598">
        <v>3</v>
      </c>
      <c r="E10" s="598">
        <v>12</v>
      </c>
      <c r="F10" s="598">
        <v>4</v>
      </c>
      <c r="G10" s="598">
        <v>7</v>
      </c>
      <c r="H10" s="598">
        <v>15</v>
      </c>
      <c r="I10" s="598">
        <v>19</v>
      </c>
      <c r="J10" s="598">
        <v>1</v>
      </c>
      <c r="K10" s="598">
        <v>21</v>
      </c>
      <c r="L10" s="598">
        <v>9</v>
      </c>
    </row>
    <row r="11" spans="1:12">
      <c r="A11" s="598">
        <v>30</v>
      </c>
      <c r="B11" s="598">
        <v>6</v>
      </c>
      <c r="C11" s="598">
        <v>11</v>
      </c>
      <c r="E11" s="598">
        <v>14</v>
      </c>
      <c r="F11" s="598">
        <v>18</v>
      </c>
      <c r="G11" s="598">
        <v>22</v>
      </c>
      <c r="H11" s="598">
        <v>17</v>
      </c>
      <c r="I11" s="598">
        <v>20</v>
      </c>
      <c r="J11" s="598">
        <v>10</v>
      </c>
      <c r="L11" s="598">
        <v>16</v>
      </c>
    </row>
    <row r="12" spans="1:12">
      <c r="B12" s="598">
        <v>8</v>
      </c>
      <c r="C12" s="598">
        <v>24</v>
      </c>
      <c r="F12" s="598">
        <v>29</v>
      </c>
      <c r="G12" s="598">
        <v>27</v>
      </c>
      <c r="I12" s="598">
        <v>23</v>
      </c>
    </row>
    <row r="13" spans="1:12">
      <c r="B13" s="598">
        <v>13</v>
      </c>
      <c r="C13" s="598">
        <v>25</v>
      </c>
      <c r="G13" s="598">
        <v>28</v>
      </c>
    </row>
    <row r="14" spans="1:12">
      <c r="B14" s="598">
        <v>17</v>
      </c>
      <c r="C14" s="598">
        <v>26</v>
      </c>
      <c r="G14" s="598">
        <v>31</v>
      </c>
    </row>
    <row r="16" spans="1:12">
      <c r="B16" s="598">
        <v>46</v>
      </c>
      <c r="C16" s="598">
        <v>92</v>
      </c>
      <c r="G16" s="598">
        <v>115</v>
      </c>
    </row>
    <row r="18" spans="1:12">
      <c r="A18" s="600" t="s">
        <v>738</v>
      </c>
      <c r="B18" s="600" t="s">
        <v>739</v>
      </c>
      <c r="C18" s="600" t="s">
        <v>740</v>
      </c>
      <c r="D18" s="600" t="s">
        <v>741</v>
      </c>
      <c r="E18" s="600" t="s">
        <v>92</v>
      </c>
      <c r="F18" s="600" t="s">
        <v>742</v>
      </c>
      <c r="G18" s="600" t="s">
        <v>743</v>
      </c>
      <c r="H18" s="600" t="s">
        <v>6</v>
      </c>
      <c r="I18" s="600" t="s">
        <v>744</v>
      </c>
      <c r="J18" s="600" t="s">
        <v>745</v>
      </c>
      <c r="K18" s="600" t="s">
        <v>746</v>
      </c>
      <c r="L18" s="600" t="s">
        <v>747</v>
      </c>
    </row>
    <row r="20" spans="1:12">
      <c r="B20" s="599"/>
      <c r="C20" s="599"/>
    </row>
    <row r="21" spans="1:12">
      <c r="B21" s="599" t="s">
        <v>748</v>
      </c>
      <c r="C21" s="599" t="s">
        <v>745</v>
      </c>
      <c r="D21" s="598" t="s">
        <v>740</v>
      </c>
      <c r="E21" s="644" t="s">
        <v>749</v>
      </c>
      <c r="F21" s="598" t="s">
        <v>750</v>
      </c>
      <c r="G21" s="598" t="s">
        <v>751</v>
      </c>
      <c r="H21" s="644" t="s">
        <v>6</v>
      </c>
      <c r="I21" s="644" t="s">
        <v>752</v>
      </c>
    </row>
    <row r="22" spans="1:12">
      <c r="B22" s="599">
        <v>0.79375000000000007</v>
      </c>
      <c r="C22" s="599">
        <v>0.76180555555555562</v>
      </c>
      <c r="D22" s="599">
        <v>0.79999999999999993</v>
      </c>
      <c r="E22" s="645">
        <v>0.84444444444444444</v>
      </c>
      <c r="F22" s="599">
        <v>0.77708333333333324</v>
      </c>
      <c r="G22" s="599">
        <v>0.8027777777777777</v>
      </c>
      <c r="H22" s="645">
        <v>0.82500000000000007</v>
      </c>
      <c r="I22" s="645">
        <v>0.84861111111111109</v>
      </c>
    </row>
    <row r="23" spans="1:12">
      <c r="B23" s="599">
        <v>0.81041666666666667</v>
      </c>
      <c r="C23" s="599">
        <v>0.81041666666666667</v>
      </c>
      <c r="D23" s="599">
        <v>0.81041666666666667</v>
      </c>
      <c r="F23" s="599">
        <v>0.82777777777777783</v>
      </c>
    </row>
    <row r="24" spans="1:12">
      <c r="B24" s="599">
        <v>0.81874999999999998</v>
      </c>
      <c r="C24" s="599"/>
      <c r="D24" s="599">
        <v>0.84861111111111109</v>
      </c>
      <c r="F24" s="599">
        <v>0.83611111111111114</v>
      </c>
    </row>
    <row r="25" spans="1:12">
      <c r="B25" s="599">
        <v>0.83680555555555547</v>
      </c>
      <c r="C25" s="599"/>
      <c r="D25" s="599">
        <v>0.85763888888888884</v>
      </c>
      <c r="F25" s="599">
        <v>0.85277777777777775</v>
      </c>
    </row>
    <row r="26" spans="1:12">
      <c r="D26" s="599">
        <v>0.85902777777777783</v>
      </c>
      <c r="F26" s="599">
        <v>0.88263888888888886</v>
      </c>
    </row>
  </sheetData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38"/>
  <sheetViews>
    <sheetView workbookViewId="0">
      <selection activeCell="D36" sqref="D36"/>
    </sheetView>
  </sheetViews>
  <sheetFormatPr defaultColWidth="9.140625" defaultRowHeight="12"/>
  <cols>
    <col min="1" max="1" width="10.140625" style="1" customWidth="1"/>
    <col min="2" max="2" width="10" style="1" customWidth="1"/>
    <col min="3" max="3" width="2.85546875" style="2" bestFit="1" customWidth="1"/>
    <col min="4" max="4" width="13.28515625" style="2" customWidth="1"/>
    <col min="5" max="5" width="12.42578125" style="2" customWidth="1"/>
    <col min="6" max="6" width="11.42578125" style="2" customWidth="1"/>
    <col min="7" max="7" width="12.85546875" style="2" customWidth="1"/>
    <col min="8" max="8" width="10.7109375" style="2" customWidth="1"/>
    <col min="9" max="9" width="12.28515625" style="2" customWidth="1"/>
    <col min="10" max="10" width="13.42578125" style="2" customWidth="1"/>
    <col min="11" max="14" width="9.140625" style="2"/>
    <col min="15" max="16384" width="9.140625" style="1"/>
  </cols>
  <sheetData>
    <row r="1" spans="1:19">
      <c r="A1" s="3" t="s">
        <v>1</v>
      </c>
      <c r="B1" s="3" t="s">
        <v>0</v>
      </c>
      <c r="C1" s="4" t="s">
        <v>691</v>
      </c>
      <c r="D1" s="8" t="s">
        <v>189</v>
      </c>
      <c r="E1" s="8" t="s">
        <v>753</v>
      </c>
      <c r="F1" s="8" t="s">
        <v>7</v>
      </c>
      <c r="G1" s="8" t="s">
        <v>591</v>
      </c>
      <c r="H1" s="10" t="s">
        <v>427</v>
      </c>
      <c r="I1" s="10" t="s">
        <v>754</v>
      </c>
      <c r="J1" s="10" t="s">
        <v>693</v>
      </c>
      <c r="K1" s="10" t="s">
        <v>347</v>
      </c>
      <c r="L1" s="10" t="s">
        <v>12</v>
      </c>
      <c r="M1" s="10" t="s">
        <v>13</v>
      </c>
      <c r="N1" s="10" t="s">
        <v>14</v>
      </c>
      <c r="O1" s="9"/>
      <c r="P1" s="9"/>
      <c r="Q1" s="9"/>
      <c r="R1" s="9"/>
      <c r="S1" s="9"/>
    </row>
    <row r="2" spans="1:19">
      <c r="A2" s="5" t="s">
        <v>538</v>
      </c>
      <c r="B2" s="5" t="s">
        <v>650</v>
      </c>
      <c r="C2" s="6" t="s">
        <v>755</v>
      </c>
      <c r="D2" s="11">
        <v>0.59791666666666665</v>
      </c>
      <c r="E2" s="11">
        <v>0.77638888888888891</v>
      </c>
      <c r="F2" s="13">
        <v>0.75694444444444453</v>
      </c>
      <c r="G2" s="13">
        <v>0.77222222222222225</v>
      </c>
      <c r="I2" s="11">
        <v>0.76041666666666663</v>
      </c>
      <c r="J2" s="11">
        <v>0.76388888888888884</v>
      </c>
      <c r="K2" s="17">
        <v>0.74652777777777779</v>
      </c>
      <c r="L2" s="11">
        <v>0.75902777777777775</v>
      </c>
      <c r="M2" s="11">
        <v>0.75069444444444444</v>
      </c>
    </row>
    <row r="3" spans="1:19">
      <c r="A3" s="5" t="s">
        <v>708</v>
      </c>
      <c r="B3" s="5" t="s">
        <v>643</v>
      </c>
      <c r="C3" s="6" t="s">
        <v>756</v>
      </c>
      <c r="D3" s="2" t="s">
        <v>303</v>
      </c>
      <c r="E3" s="11">
        <v>0.85277777777777775</v>
      </c>
      <c r="F3" s="13">
        <v>0.80763888888888891</v>
      </c>
      <c r="G3" s="13">
        <v>0.77986111111111101</v>
      </c>
      <c r="I3" s="11">
        <v>0.79791666666666661</v>
      </c>
      <c r="J3" s="11">
        <v>0.78541666666666676</v>
      </c>
      <c r="K3" s="11">
        <v>0.79999999999999993</v>
      </c>
      <c r="M3" s="17">
        <v>0.77013888888888893</v>
      </c>
    </row>
    <row r="4" spans="1:19">
      <c r="A4" s="5" t="s">
        <v>714</v>
      </c>
      <c r="B4" s="5" t="s">
        <v>715</v>
      </c>
      <c r="C4" s="6" t="s">
        <v>756</v>
      </c>
      <c r="D4" s="11">
        <v>0.7368055555555556</v>
      </c>
      <c r="E4" s="11">
        <v>0.92361111111111116</v>
      </c>
      <c r="F4" s="13">
        <v>0.86736111111111114</v>
      </c>
      <c r="G4" s="13">
        <v>0.82847222222222217</v>
      </c>
      <c r="I4" s="11">
        <v>0.84444444444444444</v>
      </c>
      <c r="K4" s="11">
        <v>0.81319444444444444</v>
      </c>
      <c r="L4" s="11">
        <v>0.78611111111111109</v>
      </c>
      <c r="M4" s="17">
        <v>0.7944444444444444</v>
      </c>
    </row>
    <row r="5" spans="1:19">
      <c r="A5" s="5" t="s">
        <v>33</v>
      </c>
      <c r="B5" s="5" t="s">
        <v>699</v>
      </c>
      <c r="C5" s="6" t="s">
        <v>756</v>
      </c>
      <c r="D5" s="11">
        <v>0.66249999999999998</v>
      </c>
      <c r="E5" s="11">
        <v>0.84097222222222223</v>
      </c>
      <c r="F5" s="13">
        <v>0.80208333333333337</v>
      </c>
      <c r="G5" s="13">
        <v>0.77361111111111114</v>
      </c>
      <c r="J5" s="11">
        <v>0.77916666666666667</v>
      </c>
      <c r="K5" s="11">
        <v>0.74583333333333324</v>
      </c>
      <c r="L5" s="11">
        <v>0.74722222222222223</v>
      </c>
      <c r="M5" s="17">
        <v>0.7416666666666667</v>
      </c>
    </row>
    <row r="6" spans="1:19">
      <c r="A6" s="5" t="s">
        <v>706</v>
      </c>
      <c r="B6" s="5" t="s">
        <v>707</v>
      </c>
      <c r="C6" s="6" t="s">
        <v>756</v>
      </c>
      <c r="D6" s="2" t="s">
        <v>303</v>
      </c>
      <c r="E6" s="11">
        <v>0.9277777777777777</v>
      </c>
      <c r="F6" s="13">
        <v>0.89097222222222217</v>
      </c>
      <c r="G6" s="13">
        <v>0.8208333333333333</v>
      </c>
      <c r="I6" s="11">
        <v>0.81319444444444444</v>
      </c>
      <c r="J6" s="11">
        <v>0.81736111111111109</v>
      </c>
      <c r="K6" s="11">
        <v>0.80833333333333324</v>
      </c>
      <c r="L6" s="11">
        <v>0.78611111111111109</v>
      </c>
      <c r="M6" s="17">
        <v>0.78541666666666676</v>
      </c>
    </row>
    <row r="7" spans="1:19">
      <c r="A7" s="5" t="s">
        <v>725</v>
      </c>
      <c r="B7" s="5" t="s">
        <v>726</v>
      </c>
      <c r="C7" s="6">
        <v>11</v>
      </c>
      <c r="D7" s="11">
        <v>0.81458333333333333</v>
      </c>
      <c r="E7" s="12" t="s">
        <v>757</v>
      </c>
      <c r="F7" s="14" t="s">
        <v>635</v>
      </c>
      <c r="G7" s="13">
        <v>0.94027777777777777</v>
      </c>
      <c r="I7" s="11">
        <v>0.91180555555555554</v>
      </c>
      <c r="J7" s="11">
        <v>0.90208333333333324</v>
      </c>
      <c r="K7" s="17">
        <v>0.85625000000000007</v>
      </c>
      <c r="L7" s="11">
        <v>0.85833333333333339</v>
      </c>
      <c r="M7" s="11">
        <v>0.86319444444444438</v>
      </c>
    </row>
    <row r="8" spans="1:19">
      <c r="A8" s="5" t="s">
        <v>720</v>
      </c>
      <c r="B8" s="5" t="s">
        <v>398</v>
      </c>
      <c r="C8" s="6" t="s">
        <v>756</v>
      </c>
      <c r="D8" s="11">
        <v>0.74444444444444446</v>
      </c>
      <c r="E8" s="11">
        <v>0.9604166666666667</v>
      </c>
      <c r="F8" s="13">
        <v>0.95208333333333339</v>
      </c>
      <c r="G8" s="13">
        <v>0.8930555555555556</v>
      </c>
      <c r="I8" s="11">
        <v>0.8833333333333333</v>
      </c>
      <c r="K8" s="11">
        <v>0.83888888888888891</v>
      </c>
      <c r="L8" s="17">
        <v>0.81666666666666676</v>
      </c>
    </row>
    <row r="9" spans="1:19">
      <c r="A9" s="5" t="s">
        <v>721</v>
      </c>
      <c r="B9" s="5" t="s">
        <v>722</v>
      </c>
      <c r="C9" s="6" t="s">
        <v>756</v>
      </c>
      <c r="D9" s="11">
        <v>0.7006944444444444</v>
      </c>
      <c r="E9" s="11">
        <v>0.93680555555555556</v>
      </c>
      <c r="F9" s="13">
        <v>0.86458333333333337</v>
      </c>
      <c r="G9" s="13">
        <v>0.83611111111111114</v>
      </c>
      <c r="I9" s="11">
        <v>0.83333333333333337</v>
      </c>
      <c r="J9" s="11">
        <v>0.85763888888888884</v>
      </c>
      <c r="K9" s="11">
        <v>0.84791666666666676</v>
      </c>
      <c r="L9" s="11">
        <v>0.82986111111111116</v>
      </c>
      <c r="M9" s="17">
        <v>0.82500000000000007</v>
      </c>
    </row>
    <row r="10" spans="1:19">
      <c r="A10" s="5" t="s">
        <v>488</v>
      </c>
      <c r="B10" s="5" t="s">
        <v>442</v>
      </c>
      <c r="C10" s="6" t="s">
        <v>755</v>
      </c>
      <c r="D10" s="2" t="s">
        <v>303</v>
      </c>
      <c r="E10" s="2" t="s">
        <v>303</v>
      </c>
      <c r="F10" s="6" t="s">
        <v>303</v>
      </c>
      <c r="G10" s="6" t="s">
        <v>303</v>
      </c>
    </row>
    <row r="11" spans="1:19">
      <c r="A11" s="5" t="s">
        <v>758</v>
      </c>
      <c r="B11" s="5" t="s">
        <v>643</v>
      </c>
      <c r="C11" s="6">
        <v>11</v>
      </c>
      <c r="D11" s="2" t="s">
        <v>303</v>
      </c>
      <c r="E11" s="2" t="s">
        <v>303</v>
      </c>
      <c r="F11" s="14" t="s">
        <v>759</v>
      </c>
      <c r="G11" s="14" t="s">
        <v>760</v>
      </c>
      <c r="I11" s="15">
        <v>1.1569444444444443</v>
      </c>
      <c r="M11" s="18">
        <v>1.1555555555555557</v>
      </c>
    </row>
    <row r="12" spans="1:19">
      <c r="A12" s="5" t="s">
        <v>641</v>
      </c>
      <c r="B12" s="5" t="s">
        <v>640</v>
      </c>
      <c r="C12" s="6" t="s">
        <v>761</v>
      </c>
      <c r="D12" s="11">
        <v>0.68541666666666667</v>
      </c>
      <c r="E12" s="11">
        <v>0.87916666666666676</v>
      </c>
      <c r="F12" s="6" t="s">
        <v>303</v>
      </c>
      <c r="G12" s="6" t="s">
        <v>303</v>
      </c>
      <c r="I12" s="11">
        <v>0.86111111111111116</v>
      </c>
      <c r="J12" s="11">
        <v>0.82500000000000007</v>
      </c>
      <c r="K12" s="11">
        <v>0.81944444444444453</v>
      </c>
      <c r="L12" s="11">
        <v>0.79513888888888884</v>
      </c>
      <c r="M12" s="17">
        <v>0.79027777777777775</v>
      </c>
    </row>
    <row r="13" spans="1:19">
      <c r="A13" s="5" t="s">
        <v>762</v>
      </c>
      <c r="B13" s="5" t="s">
        <v>763</v>
      </c>
      <c r="C13" s="6" t="s">
        <v>764</v>
      </c>
      <c r="D13" s="11">
        <v>0.54097222222222219</v>
      </c>
      <c r="E13" s="11">
        <v>0.77638888888888891</v>
      </c>
      <c r="F13" s="6" t="s">
        <v>303</v>
      </c>
      <c r="G13" s="6" t="s">
        <v>303</v>
      </c>
      <c r="I13" s="2" t="s">
        <v>303</v>
      </c>
      <c r="J13" s="11">
        <v>0.93472222222222223</v>
      </c>
    </row>
    <row r="14" spans="1:19">
      <c r="A14" s="5" t="s">
        <v>654</v>
      </c>
      <c r="B14" s="5" t="s">
        <v>653</v>
      </c>
      <c r="C14" s="6" t="s">
        <v>755</v>
      </c>
      <c r="D14" s="2" t="s">
        <v>765</v>
      </c>
      <c r="E14" s="2" t="s">
        <v>303</v>
      </c>
      <c r="F14" s="6" t="s">
        <v>303</v>
      </c>
      <c r="G14" s="6" t="s">
        <v>295</v>
      </c>
    </row>
    <row r="15" spans="1:19">
      <c r="A15" s="5" t="s">
        <v>505</v>
      </c>
      <c r="B15" s="5" t="s">
        <v>766</v>
      </c>
      <c r="C15" s="6" t="s">
        <v>764</v>
      </c>
      <c r="D15" s="11">
        <v>0.73819444444444438</v>
      </c>
      <c r="E15" s="11">
        <v>0.97083333333333333</v>
      </c>
      <c r="F15" s="13">
        <v>0.97152777777777777</v>
      </c>
      <c r="G15" s="13">
        <v>0.90833333333333333</v>
      </c>
      <c r="I15" s="11">
        <v>0.88958333333333339</v>
      </c>
      <c r="J15" s="11">
        <v>0.86458333333333337</v>
      </c>
      <c r="K15" s="11">
        <v>0.86249999999999993</v>
      </c>
      <c r="L15" s="17">
        <v>0.84166666666666667</v>
      </c>
      <c r="M15" s="11">
        <v>0.85069444444444453</v>
      </c>
    </row>
    <row r="16" spans="1:19">
      <c r="A16" s="5" t="s">
        <v>707</v>
      </c>
      <c r="B16" s="5" t="s">
        <v>530</v>
      </c>
      <c r="C16" s="6" t="s">
        <v>764</v>
      </c>
      <c r="D16" s="11">
        <v>0.63472222222222219</v>
      </c>
      <c r="E16" s="11">
        <v>0.8354166666666667</v>
      </c>
      <c r="F16" s="13">
        <v>0.81805555555555554</v>
      </c>
      <c r="G16" s="13">
        <v>0.78819444444444453</v>
      </c>
      <c r="I16" s="11">
        <v>0.76944444444444438</v>
      </c>
      <c r="J16" s="11">
        <v>0.77847222222222223</v>
      </c>
      <c r="K16" s="17">
        <v>0.74444444444444446</v>
      </c>
      <c r="L16" s="11">
        <v>0.76666666666666661</v>
      </c>
      <c r="M16" s="11">
        <v>0.80138888888888893</v>
      </c>
    </row>
    <row r="17" spans="1:13">
      <c r="A17" s="5" t="s">
        <v>606</v>
      </c>
      <c r="B17" s="5" t="s">
        <v>605</v>
      </c>
      <c r="C17" s="6" t="s">
        <v>755</v>
      </c>
      <c r="D17" s="11">
        <v>0.71666666666666667</v>
      </c>
      <c r="E17" s="11">
        <v>0.8979166666666667</v>
      </c>
      <c r="F17" s="13">
        <v>0.87083333333333324</v>
      </c>
      <c r="G17" s="13">
        <v>0.87152777777777779</v>
      </c>
      <c r="I17" s="11">
        <v>0.84375</v>
      </c>
      <c r="J17" s="11">
        <v>0.8208333333333333</v>
      </c>
      <c r="K17" s="11">
        <v>0.8222222222222223</v>
      </c>
      <c r="L17" s="11">
        <v>0.77847222222222223</v>
      </c>
      <c r="M17" s="17">
        <v>0.77500000000000002</v>
      </c>
    </row>
    <row r="18" spans="1:13">
      <c r="A18" s="5" t="s">
        <v>727</v>
      </c>
      <c r="B18" s="5" t="s">
        <v>728</v>
      </c>
      <c r="C18" s="6" t="s">
        <v>756</v>
      </c>
      <c r="D18" s="11">
        <v>0.73402777777777783</v>
      </c>
      <c r="E18" s="11">
        <v>0.95208333333333339</v>
      </c>
      <c r="F18" s="13">
        <v>0.94513888888888886</v>
      </c>
      <c r="G18" s="13">
        <v>0.8965277777777777</v>
      </c>
      <c r="I18" s="11">
        <v>0.87708333333333333</v>
      </c>
      <c r="J18" s="11">
        <v>0.9375</v>
      </c>
      <c r="K18" s="11">
        <v>0.89166666666666661</v>
      </c>
      <c r="L18" s="17">
        <v>0.87152777777777779</v>
      </c>
      <c r="M18" s="11">
        <v>0.88680555555555562</v>
      </c>
    </row>
    <row r="19" spans="1:13">
      <c r="A19" s="5" t="s">
        <v>703</v>
      </c>
      <c r="B19" s="5" t="s">
        <v>704</v>
      </c>
      <c r="C19" s="6" t="s">
        <v>756</v>
      </c>
      <c r="D19" s="11">
        <v>0.63750000000000007</v>
      </c>
      <c r="E19" s="11">
        <v>0.82708333333333339</v>
      </c>
      <c r="F19" s="13">
        <v>0.82916666666666661</v>
      </c>
      <c r="G19" s="13">
        <v>0.77638888888888891</v>
      </c>
      <c r="I19" s="11">
        <v>0.80972222222222223</v>
      </c>
      <c r="J19" s="11">
        <v>0.78888888888888886</v>
      </c>
      <c r="K19" s="11">
        <v>0.79236111111111107</v>
      </c>
      <c r="L19" s="17">
        <v>0.76736111111111116</v>
      </c>
      <c r="M19" s="17">
        <v>0.76874999999999993</v>
      </c>
    </row>
    <row r="20" spans="1:13">
      <c r="A20" s="5" t="s">
        <v>697</v>
      </c>
      <c r="B20" s="5" t="s">
        <v>698</v>
      </c>
      <c r="C20" s="6">
        <v>11</v>
      </c>
      <c r="D20" s="11">
        <v>0.57986111111111105</v>
      </c>
      <c r="E20" s="11">
        <v>0.74791666666666667</v>
      </c>
      <c r="F20" s="13">
        <v>0.72499999999999998</v>
      </c>
      <c r="G20" s="13">
        <v>0.7006944444444444</v>
      </c>
      <c r="J20" s="11">
        <v>0.69861111111111107</v>
      </c>
      <c r="K20" s="11">
        <v>0.6743055555555556</v>
      </c>
      <c r="L20" s="11">
        <v>0.66805555555555562</v>
      </c>
      <c r="M20" s="16">
        <v>0.66666666666666663</v>
      </c>
    </row>
    <row r="21" spans="1:13">
      <c r="A21" s="5" t="s">
        <v>597</v>
      </c>
      <c r="B21" s="5" t="s">
        <v>457</v>
      </c>
      <c r="C21" s="6">
        <v>9</v>
      </c>
      <c r="D21" s="11">
        <v>0.59583333333333333</v>
      </c>
      <c r="E21" s="11">
        <v>0.76041666666666663</v>
      </c>
      <c r="F21" s="13">
        <v>0.73125000000000007</v>
      </c>
      <c r="G21" s="13">
        <v>0.70138888888888884</v>
      </c>
      <c r="I21" s="11">
        <v>0.72152777777777777</v>
      </c>
      <c r="J21" s="11">
        <v>0.69930555555555562</v>
      </c>
      <c r="K21" s="11">
        <v>0.68194444444444446</v>
      </c>
      <c r="L21" s="11">
        <v>0.67152777777777783</v>
      </c>
      <c r="M21" s="16">
        <v>0.66111111111111109</v>
      </c>
    </row>
    <row r="22" spans="1:13">
      <c r="A22" s="5" t="s">
        <v>705</v>
      </c>
      <c r="B22" s="5" t="s">
        <v>436</v>
      </c>
      <c r="C22" s="6" t="s">
        <v>756</v>
      </c>
      <c r="D22" s="11">
        <v>0.65625</v>
      </c>
      <c r="E22" s="11">
        <v>0.84166666666666667</v>
      </c>
      <c r="F22" s="13">
        <v>0.7993055555555556</v>
      </c>
      <c r="G22" s="13">
        <v>0.78055555555555556</v>
      </c>
      <c r="I22" s="11">
        <v>0.80555555555555547</v>
      </c>
      <c r="J22" s="11">
        <v>0.7993055555555556</v>
      </c>
      <c r="K22" s="11">
        <v>0.79166666666666663</v>
      </c>
      <c r="L22" s="11">
        <v>0.76180555555555562</v>
      </c>
      <c r="M22" s="17">
        <v>0.75138888888888899</v>
      </c>
    </row>
    <row r="23" spans="1:13">
      <c r="A23" s="5" t="s">
        <v>644</v>
      </c>
      <c r="B23" s="5" t="s">
        <v>643</v>
      </c>
      <c r="C23" s="6" t="s">
        <v>761</v>
      </c>
      <c r="D23" s="11">
        <v>0.79583333333333339</v>
      </c>
      <c r="E23" s="12" t="s">
        <v>767</v>
      </c>
      <c r="F23" s="14" t="s">
        <v>768</v>
      </c>
      <c r="G23" s="13">
        <v>0.97083333333333333</v>
      </c>
      <c r="K23" s="11">
        <v>0.92708333333333337</v>
      </c>
      <c r="L23" s="11">
        <v>0.90902777777777777</v>
      </c>
      <c r="M23" s="17">
        <v>0.89444444444444438</v>
      </c>
    </row>
    <row r="24" spans="1:13">
      <c r="A24" s="5" t="s">
        <v>695</v>
      </c>
      <c r="B24" s="5" t="s">
        <v>128</v>
      </c>
      <c r="C24" s="6">
        <v>11</v>
      </c>
      <c r="D24" s="7" t="s">
        <v>303</v>
      </c>
      <c r="E24" s="2" t="s">
        <v>303</v>
      </c>
      <c r="F24" s="6" t="s">
        <v>303</v>
      </c>
      <c r="G24" s="6" t="s">
        <v>303</v>
      </c>
    </row>
    <row r="25" spans="1:13">
      <c r="A25" s="5" t="s">
        <v>769</v>
      </c>
      <c r="B25" s="5" t="s">
        <v>770</v>
      </c>
      <c r="C25" s="6">
        <v>11</v>
      </c>
      <c r="D25" s="2" t="s">
        <v>303</v>
      </c>
      <c r="E25" s="11">
        <v>0.89166666666666661</v>
      </c>
      <c r="F25" s="13">
        <v>0.83263888888888893</v>
      </c>
      <c r="G25" s="6" t="s">
        <v>303</v>
      </c>
      <c r="J25" s="11">
        <v>0.82986111111111116</v>
      </c>
    </row>
    <row r="26" spans="1:13">
      <c r="A26" s="5" t="s">
        <v>769</v>
      </c>
      <c r="B26" s="5" t="s">
        <v>771</v>
      </c>
      <c r="C26" s="6">
        <v>9</v>
      </c>
      <c r="D26" s="11">
        <v>0.65694444444444444</v>
      </c>
      <c r="E26" s="11">
        <v>0.86388888888888893</v>
      </c>
      <c r="F26" s="13">
        <v>0.90208333333333324</v>
      </c>
      <c r="G26" s="13">
        <v>0.80069444444444438</v>
      </c>
      <c r="J26" s="11">
        <v>0.81041666666666667</v>
      </c>
      <c r="K26" s="11">
        <v>0.77430555555555547</v>
      </c>
      <c r="L26" s="17">
        <v>0.75902777777777775</v>
      </c>
      <c r="M26" s="11">
        <v>0.76666666666666661</v>
      </c>
    </row>
    <row r="27" spans="1:13">
      <c r="A27" s="5" t="s">
        <v>647</v>
      </c>
      <c r="B27" s="5" t="s">
        <v>646</v>
      </c>
      <c r="C27" s="6" t="s">
        <v>761</v>
      </c>
      <c r="D27" s="11">
        <v>0.54583333333333328</v>
      </c>
      <c r="E27" s="11">
        <v>0.69027777777777777</v>
      </c>
      <c r="F27" s="13">
        <v>0.66805555555555562</v>
      </c>
      <c r="G27" s="13">
        <v>0.66319444444444442</v>
      </c>
      <c r="I27" s="11">
        <v>0.6694444444444444</v>
      </c>
      <c r="J27" s="11">
        <v>0.66875000000000007</v>
      </c>
      <c r="K27" s="11">
        <v>0.66041666666666665</v>
      </c>
      <c r="L27" s="16">
        <v>0.6430555555555556</v>
      </c>
      <c r="M27" s="11">
        <v>0.64444444444444449</v>
      </c>
    </row>
    <row r="28" spans="1:13">
      <c r="A28" s="5" t="s">
        <v>729</v>
      </c>
      <c r="B28" s="5" t="s">
        <v>77</v>
      </c>
      <c r="C28" s="6" t="s">
        <v>756</v>
      </c>
      <c r="D28" s="11">
        <v>0.74930555555555556</v>
      </c>
      <c r="E28" s="11">
        <v>0.94236111111111109</v>
      </c>
      <c r="F28" s="13">
        <v>0.96250000000000002</v>
      </c>
      <c r="G28" s="13">
        <v>0.9375</v>
      </c>
      <c r="I28" s="11">
        <v>0.93680555555555556</v>
      </c>
      <c r="K28" s="11">
        <v>0.89166666666666661</v>
      </c>
      <c r="L28" s="11">
        <v>0.90277777777777779</v>
      </c>
      <c r="M28" s="17">
        <v>0.88680555555555562</v>
      </c>
    </row>
    <row r="29" spans="1:13">
      <c r="A29" s="5" t="s">
        <v>772</v>
      </c>
      <c r="B29" s="5" t="s">
        <v>650</v>
      </c>
      <c r="C29" s="6" t="s">
        <v>764</v>
      </c>
      <c r="D29" s="11">
        <v>0.57361111111111118</v>
      </c>
      <c r="E29" s="11">
        <v>0.73263888888888884</v>
      </c>
      <c r="F29" s="6" t="s">
        <v>303</v>
      </c>
      <c r="G29" s="13">
        <v>0.69652777777777775</v>
      </c>
      <c r="I29" s="11">
        <v>0.72916666666666663</v>
      </c>
      <c r="J29" s="11">
        <v>0.70416666666666661</v>
      </c>
      <c r="K29" s="11">
        <v>0.68611111111111101</v>
      </c>
      <c r="L29" s="11">
        <v>0.68541666666666667</v>
      </c>
      <c r="M29" s="16">
        <v>0.67361111111111116</v>
      </c>
    </row>
    <row r="30" spans="1:13">
      <c r="A30" s="5" t="s">
        <v>696</v>
      </c>
      <c r="B30" s="5" t="s">
        <v>561</v>
      </c>
      <c r="C30" s="6" t="s">
        <v>756</v>
      </c>
      <c r="D30" s="11">
        <v>0.53888888888888886</v>
      </c>
      <c r="E30" s="11">
        <v>0.6958333333333333</v>
      </c>
      <c r="F30" s="13">
        <v>0.69652777777777775</v>
      </c>
      <c r="G30" s="13">
        <v>0.65972222222222221</v>
      </c>
      <c r="I30" s="11">
        <v>0.70000000000000007</v>
      </c>
      <c r="J30" s="11">
        <v>0.67222222222222217</v>
      </c>
      <c r="K30" s="11">
        <v>0.64513888888888882</v>
      </c>
      <c r="L30" s="16">
        <v>0.63402777777777775</v>
      </c>
      <c r="M30" s="11">
        <v>0.63958333333333328</v>
      </c>
    </row>
    <row r="31" spans="1:13">
      <c r="A31" s="5" t="s">
        <v>700</v>
      </c>
      <c r="B31" s="5" t="s">
        <v>701</v>
      </c>
      <c r="C31" s="6" t="s">
        <v>756</v>
      </c>
      <c r="D31" s="11">
        <v>0.59375</v>
      </c>
      <c r="E31" s="11">
        <v>0.7909722222222223</v>
      </c>
      <c r="F31" s="13">
        <v>0.75486111111111109</v>
      </c>
      <c r="G31" s="13">
        <v>0.74305555555555547</v>
      </c>
      <c r="I31" s="11">
        <v>0.76111111111111107</v>
      </c>
      <c r="J31" s="11">
        <v>0.73611111111111116</v>
      </c>
      <c r="K31" s="11">
        <v>0.72777777777777775</v>
      </c>
      <c r="L31" s="11">
        <v>0.72152777777777777</v>
      </c>
      <c r="M31" s="16">
        <v>0.71805555555555556</v>
      </c>
    </row>
    <row r="32" spans="1:13">
      <c r="A32" s="5" t="s">
        <v>702</v>
      </c>
      <c r="B32" s="5" t="s">
        <v>42</v>
      </c>
      <c r="C32" s="6" t="s">
        <v>756</v>
      </c>
      <c r="D32" s="11">
        <v>0.63541666666666663</v>
      </c>
      <c r="E32" s="11">
        <v>0.83263888888888893</v>
      </c>
      <c r="F32" s="13">
        <v>0.8041666666666667</v>
      </c>
      <c r="G32" s="13">
        <v>0.75624999999999998</v>
      </c>
      <c r="I32" s="11">
        <v>0.77638888888888891</v>
      </c>
      <c r="J32" s="11">
        <v>0.76180555555555562</v>
      </c>
      <c r="K32" s="11">
        <v>0.76111111111111107</v>
      </c>
      <c r="L32" s="17">
        <v>0.74305555555555547</v>
      </c>
      <c r="M32" s="11">
        <v>0.76111111111111107</v>
      </c>
    </row>
    <row r="33" spans="1:13">
      <c r="A33" s="1" t="s">
        <v>523</v>
      </c>
      <c r="B33" s="1" t="s">
        <v>522</v>
      </c>
      <c r="C33" s="2">
        <v>7</v>
      </c>
      <c r="D33" s="11">
        <v>0.63055555555555554</v>
      </c>
      <c r="E33" s="11">
        <v>0.76041666666666663</v>
      </c>
      <c r="F33" s="11">
        <v>0.72013888888888899</v>
      </c>
      <c r="G33" s="13">
        <v>0.69930555555555562</v>
      </c>
      <c r="I33" s="11">
        <v>0.71805555555555556</v>
      </c>
      <c r="J33" s="11">
        <v>0.69305555555555554</v>
      </c>
      <c r="K33" s="11">
        <v>0.67708333333333337</v>
      </c>
      <c r="L33" s="11">
        <v>0.6743055555555556</v>
      </c>
      <c r="M33" s="16">
        <v>0.66805555555555562</v>
      </c>
    </row>
    <row r="34" spans="1:13">
      <c r="A34" s="1" t="s">
        <v>680</v>
      </c>
      <c r="B34" s="1" t="s">
        <v>679</v>
      </c>
      <c r="C34" s="2">
        <v>8</v>
      </c>
      <c r="D34" s="11">
        <v>0.8569444444444444</v>
      </c>
      <c r="E34" s="12" t="s">
        <v>773</v>
      </c>
      <c r="F34" s="12" t="s">
        <v>774</v>
      </c>
      <c r="G34" s="13">
        <v>0.93333333333333324</v>
      </c>
      <c r="I34" s="11">
        <v>0.99722222222222223</v>
      </c>
      <c r="J34" s="11">
        <v>0.94097222222222221</v>
      </c>
      <c r="L34" s="17">
        <v>0.86736111111111114</v>
      </c>
      <c r="M34" s="11">
        <v>0.88055555555555554</v>
      </c>
    </row>
    <row r="35" spans="1:13">
      <c r="A35" s="1" t="s">
        <v>174</v>
      </c>
      <c r="B35" s="1" t="s">
        <v>552</v>
      </c>
      <c r="C35" s="2">
        <v>8</v>
      </c>
      <c r="D35" s="11">
        <v>0.66805555555555562</v>
      </c>
      <c r="E35" s="11">
        <v>0.90277777777777779</v>
      </c>
      <c r="F35" s="11">
        <v>0.87986111111111109</v>
      </c>
      <c r="G35" s="13">
        <v>0.8354166666666667</v>
      </c>
      <c r="I35" s="11">
        <v>0.81874999999999998</v>
      </c>
      <c r="J35" s="11">
        <v>0.8256944444444444</v>
      </c>
      <c r="K35" s="11">
        <v>0.81319444444444444</v>
      </c>
      <c r="L35" s="11">
        <v>0.77847222222222223</v>
      </c>
      <c r="M35" s="17">
        <v>0.77083333333333337</v>
      </c>
    </row>
    <row r="36" spans="1:13">
      <c r="A36" s="1" t="s">
        <v>520</v>
      </c>
      <c r="B36" s="1" t="s">
        <v>519</v>
      </c>
      <c r="C36" s="2">
        <v>7</v>
      </c>
      <c r="D36" s="11">
        <v>0.61527777777777781</v>
      </c>
      <c r="E36" s="11">
        <v>0.78749999999999998</v>
      </c>
      <c r="F36" s="11">
        <v>0.76597222222222217</v>
      </c>
      <c r="G36" s="13">
        <v>0.72499999999999998</v>
      </c>
      <c r="I36" s="11">
        <v>0.72222222222222221</v>
      </c>
      <c r="J36" s="11">
        <v>0.71666666666666667</v>
      </c>
      <c r="K36" s="16">
        <v>0.71666666666666667</v>
      </c>
      <c r="L36" s="11">
        <v>0.72430555555555554</v>
      </c>
      <c r="M36" s="11">
        <v>0.73541666666666661</v>
      </c>
    </row>
    <row r="37" spans="1:13">
      <c r="A37" s="1" t="s">
        <v>775</v>
      </c>
      <c r="B37" s="1" t="s">
        <v>776</v>
      </c>
      <c r="C37" s="2">
        <v>8</v>
      </c>
      <c r="D37" s="11">
        <v>0.88541666666666663</v>
      </c>
      <c r="E37" s="12" t="s">
        <v>777</v>
      </c>
      <c r="F37" s="12" t="s">
        <v>778</v>
      </c>
      <c r="G37" s="14" t="s">
        <v>779</v>
      </c>
      <c r="I37" s="15">
        <v>1.0291666666666666</v>
      </c>
      <c r="J37" s="15">
        <v>1.0944444444444443</v>
      </c>
      <c r="K37" s="15">
        <v>1.0854166666666667</v>
      </c>
      <c r="L37" s="17">
        <v>0.99791666666666667</v>
      </c>
    </row>
    <row r="38" spans="1:13">
      <c r="A38" s="1" t="s">
        <v>459</v>
      </c>
      <c r="B38" s="1" t="s">
        <v>561</v>
      </c>
      <c r="C38" s="2">
        <v>8</v>
      </c>
      <c r="D38" s="11">
        <v>0.78402777777777777</v>
      </c>
      <c r="E38" s="12" t="s">
        <v>780</v>
      </c>
      <c r="F38" s="12" t="s">
        <v>781</v>
      </c>
      <c r="G38" s="13">
        <v>0.8979166666666667</v>
      </c>
      <c r="I38" s="11">
        <v>0.93541666666666667</v>
      </c>
      <c r="J38" s="11">
        <v>0.90972222222222221</v>
      </c>
      <c r="K38" s="11">
        <v>0.88888888888888884</v>
      </c>
      <c r="L38" s="17">
        <v>0.85416666666666663</v>
      </c>
      <c r="M38" s="11">
        <v>0.87152777777777779</v>
      </c>
    </row>
  </sheetData>
  <phoneticPr fontId="22" type="noConversion"/>
  <printOptions gridLines="1"/>
  <pageMargins left="0.15" right="0.15" top="1" bottom="0.75" header="0.5" footer="0.5"/>
  <pageSetup scale="88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F69C4-2074-6443-BF98-797BF02BF29B}">
  <sheetPr>
    <pageSetUpPr fitToPage="1"/>
  </sheetPr>
  <dimension ref="A1:T53"/>
  <sheetViews>
    <sheetView workbookViewId="0">
      <selection activeCell="I4" sqref="I4"/>
    </sheetView>
  </sheetViews>
  <sheetFormatPr defaultColWidth="11.42578125" defaultRowHeight="12.95"/>
  <cols>
    <col min="1" max="1" width="17.28515625" customWidth="1"/>
    <col min="2" max="2" width="19.7109375" customWidth="1"/>
    <col min="3" max="3" width="9.42578125" customWidth="1"/>
    <col min="4" max="4" width="14.7109375" customWidth="1"/>
    <col min="5" max="5" width="10.85546875" customWidth="1"/>
    <col min="6" max="6" width="13" customWidth="1"/>
    <col min="7" max="7" width="12" customWidth="1"/>
    <col min="8" max="8" width="13.7109375" style="19" customWidth="1"/>
    <col min="9" max="9" width="10.85546875" customWidth="1"/>
    <col min="10" max="10" width="11.85546875" customWidth="1"/>
    <col min="11" max="11" width="12.140625" customWidth="1"/>
    <col min="12" max="13" width="14" customWidth="1"/>
    <col min="14" max="14" width="11.7109375" customWidth="1"/>
    <col min="15" max="15" width="14.85546875" customWidth="1"/>
    <col min="16" max="16" width="13.85546875" customWidth="1"/>
    <col min="17" max="17" width="12.140625" customWidth="1"/>
    <col min="18" max="18" width="13.28515625" customWidth="1"/>
    <col min="19" max="19" width="14.42578125" customWidth="1"/>
  </cols>
  <sheetData>
    <row r="1" spans="1:20" s="82" customFormat="1" ht="18">
      <c r="A1" s="544" t="s">
        <v>0</v>
      </c>
      <c r="B1" s="544" t="s">
        <v>1</v>
      </c>
      <c r="C1" s="544" t="s">
        <v>2</v>
      </c>
      <c r="D1" s="544" t="s">
        <v>87</v>
      </c>
      <c r="E1" s="544" t="s">
        <v>4</v>
      </c>
      <c r="F1" s="544" t="s">
        <v>5</v>
      </c>
      <c r="G1" s="544" t="s">
        <v>6</v>
      </c>
      <c r="H1" s="544" t="s">
        <v>7</v>
      </c>
      <c r="I1" s="544" t="s">
        <v>88</v>
      </c>
      <c r="J1" s="544" t="s">
        <v>8</v>
      </c>
      <c r="K1" s="544" t="s">
        <v>9</v>
      </c>
      <c r="L1" s="544" t="s">
        <v>10</v>
      </c>
      <c r="M1" s="544" t="s">
        <v>11</v>
      </c>
      <c r="N1" s="544" t="s">
        <v>12</v>
      </c>
      <c r="O1" s="544" t="s">
        <v>13</v>
      </c>
      <c r="P1" s="544" t="s">
        <v>14</v>
      </c>
      <c r="Q1" s="595" t="s">
        <v>15</v>
      </c>
      <c r="R1" s="546" t="s">
        <v>16</v>
      </c>
      <c r="S1" s="597" t="s">
        <v>17</v>
      </c>
      <c r="T1" s="615"/>
    </row>
    <row r="2" spans="1:20" s="82" customFormat="1" ht="18">
      <c r="A2" s="646" t="s">
        <v>89</v>
      </c>
      <c r="B2" s="646" t="s">
        <v>51</v>
      </c>
      <c r="C2" s="649">
        <v>12</v>
      </c>
      <c r="D2" s="661">
        <v>1.1969907407407408E-2</v>
      </c>
      <c r="E2" s="611">
        <v>1.4087962962962962E-2</v>
      </c>
      <c r="F2" s="611"/>
      <c r="G2" s="604"/>
      <c r="H2" s="555">
        <v>1.3869212962962963E-2</v>
      </c>
      <c r="I2" s="550"/>
      <c r="J2" s="550">
        <v>1.4231481481481482E-2</v>
      </c>
      <c r="K2" s="563">
        <v>1.3660879629629629E-2</v>
      </c>
      <c r="L2" s="591">
        <v>1.3141203703703704E-2</v>
      </c>
      <c r="M2" s="566">
        <v>1.4282407407407409E-2</v>
      </c>
      <c r="N2" s="591">
        <v>1.3011574074074076E-2</v>
      </c>
      <c r="O2" s="564">
        <v>1.3019675925925928E-2</v>
      </c>
      <c r="P2" s="550">
        <v>1.3535879629629629E-2</v>
      </c>
      <c r="Q2" s="566">
        <v>1.3011574074074076E-2</v>
      </c>
      <c r="R2" s="550">
        <f>O2/3.1</f>
        <v>4.1998954599761053E-3</v>
      </c>
      <c r="S2" s="566">
        <v>1.3011574074074076E-2</v>
      </c>
      <c r="T2" s="615"/>
    </row>
    <row r="3" spans="1:20" s="82" customFormat="1" ht="18">
      <c r="A3" s="646" t="s">
        <v>90</v>
      </c>
      <c r="B3" s="646" t="s">
        <v>91</v>
      </c>
      <c r="C3" s="649">
        <v>12</v>
      </c>
      <c r="D3" s="661">
        <v>1.2008101851851853E-2</v>
      </c>
      <c r="E3" s="651">
        <v>1.4243055555555557E-2</v>
      </c>
      <c r="F3" s="656">
        <v>1.4254629629629631E-2</v>
      </c>
      <c r="H3" s="565">
        <v>1.4392361111111113E-2</v>
      </c>
      <c r="I3" s="550">
        <v>1.4982638888888887E-2</v>
      </c>
      <c r="J3" s="618"/>
      <c r="K3" s="563">
        <v>1.3809027777777779E-2</v>
      </c>
      <c r="L3" s="563">
        <v>1.3325231481481481E-2</v>
      </c>
      <c r="M3" s="566">
        <v>1.4145833333333335E-2</v>
      </c>
      <c r="N3" s="563">
        <v>1.3310185185185187E-2</v>
      </c>
      <c r="O3" s="566">
        <v>1.3364583333333334E-2</v>
      </c>
      <c r="P3" s="550">
        <v>1.3483796296296298E-2</v>
      </c>
      <c r="Q3" s="566">
        <v>1.3310185185185187E-2</v>
      </c>
      <c r="R3" s="550">
        <f t="shared" ref="R3:R37" si="0">O3/3.1</f>
        <v>4.311155913978495E-3</v>
      </c>
      <c r="S3" s="566">
        <v>1.3173726851851851E-2</v>
      </c>
      <c r="T3" s="550"/>
    </row>
    <row r="4" spans="1:20" s="82" customFormat="1" ht="18">
      <c r="A4" s="646" t="s">
        <v>18</v>
      </c>
      <c r="B4" s="646" t="s">
        <v>19</v>
      </c>
      <c r="C4" s="649">
        <v>9</v>
      </c>
      <c r="D4" s="593"/>
      <c r="E4" s="651">
        <v>1.4870370370370372E-2</v>
      </c>
      <c r="F4" s="656">
        <v>1.4670138888888891E-2</v>
      </c>
      <c r="G4" s="565"/>
      <c r="H4" s="555">
        <v>1.4453703703703703E-2</v>
      </c>
      <c r="I4" s="550">
        <v>1.5243055555555557E-2</v>
      </c>
      <c r="J4" s="566"/>
      <c r="K4" s="563">
        <v>1.4378472222222221E-2</v>
      </c>
      <c r="L4" s="591">
        <v>1.393634259259259E-2</v>
      </c>
      <c r="M4" s="566">
        <v>1.4762731481481481E-2</v>
      </c>
      <c r="N4" s="566">
        <v>1.3965277777777778E-2</v>
      </c>
      <c r="O4" s="591">
        <v>1.3792824074074075E-2</v>
      </c>
      <c r="Q4" s="566">
        <v>1.3792824074074075E-2</v>
      </c>
      <c r="R4" s="550">
        <f t="shared" si="0"/>
        <v>4.449298088410992E-3</v>
      </c>
      <c r="S4" s="566">
        <v>1.3792824074074075E-2</v>
      </c>
      <c r="T4" s="615"/>
    </row>
    <row r="5" spans="1:20" s="82" customFormat="1" ht="18">
      <c r="A5" s="646" t="s">
        <v>24</v>
      </c>
      <c r="B5" s="646" t="s">
        <v>25</v>
      </c>
      <c r="C5" s="649">
        <v>9</v>
      </c>
      <c r="D5" s="661">
        <v>1.2249999999999999E-2</v>
      </c>
      <c r="E5" s="656">
        <v>1.5298611111111112E-2</v>
      </c>
      <c r="F5" s="656">
        <v>1.4862268518518519E-2</v>
      </c>
      <c r="G5" s="637"/>
      <c r="H5" s="590">
        <v>1.480439814814815E-2</v>
      </c>
      <c r="I5" s="550">
        <v>1.5753472222222221E-2</v>
      </c>
      <c r="J5" s="593"/>
      <c r="K5" s="550">
        <v>1.4982638888888887E-2</v>
      </c>
      <c r="L5" s="591">
        <v>1.4582175925925927E-2</v>
      </c>
      <c r="M5" s="566">
        <v>1.5270833333333332E-2</v>
      </c>
      <c r="N5" s="591">
        <v>1.4568287037037038E-2</v>
      </c>
      <c r="O5" s="566">
        <v>1.4704861111111111E-2</v>
      </c>
      <c r="Q5" s="550">
        <v>1.4568287037037038E-2</v>
      </c>
      <c r="R5" s="550">
        <f t="shared" si="0"/>
        <v>4.7435035842293902E-3</v>
      </c>
      <c r="S5" s="662">
        <v>1.4568287037037038E-2</v>
      </c>
      <c r="T5" s="615"/>
    </row>
    <row r="6" spans="1:20" s="82" customFormat="1" ht="18">
      <c r="A6" s="646" t="s">
        <v>24</v>
      </c>
      <c r="B6" s="646" t="s">
        <v>92</v>
      </c>
      <c r="C6" s="649">
        <v>12</v>
      </c>
      <c r="D6" s="661">
        <v>1.3567129629629629E-2</v>
      </c>
      <c r="E6" s="656">
        <v>1.6875000000000001E-2</v>
      </c>
      <c r="F6" s="652">
        <v>1.5825231481481482E-2</v>
      </c>
      <c r="G6" s="565">
        <v>1.6309027777777776E-2</v>
      </c>
      <c r="I6" s="566"/>
      <c r="J6" s="550">
        <v>1.6488425925925924E-2</v>
      </c>
      <c r="K6" s="563">
        <v>1.5784722222222224E-2</v>
      </c>
      <c r="L6" s="563">
        <v>1.4997685185185185E-2</v>
      </c>
      <c r="M6" s="566">
        <v>1.6247685185185188E-2</v>
      </c>
      <c r="N6" s="565">
        <v>1.5357638888888888E-2</v>
      </c>
      <c r="O6" s="563">
        <v>1.4846064814814814E-2</v>
      </c>
      <c r="P6" s="591"/>
      <c r="Q6" s="566">
        <v>1.4846064814814814E-2</v>
      </c>
      <c r="R6" s="550">
        <f t="shared" si="0"/>
        <v>4.7890531660692943E-3</v>
      </c>
      <c r="S6" s="566">
        <v>1.4368055555555558E-2</v>
      </c>
      <c r="T6" s="615"/>
    </row>
    <row r="7" spans="1:20" s="82" customFormat="1" ht="18">
      <c r="A7" s="646" t="s">
        <v>20</v>
      </c>
      <c r="B7" s="646" t="s">
        <v>21</v>
      </c>
      <c r="C7" s="649">
        <v>10</v>
      </c>
      <c r="D7" s="661">
        <v>1.2739583333333332E-2</v>
      </c>
      <c r="E7" s="659">
        <v>1.5422453703703702E-2</v>
      </c>
      <c r="F7" s="652">
        <v>1.5138888888888889E-2</v>
      </c>
      <c r="H7" s="565">
        <v>1.5244212962962965E-2</v>
      </c>
      <c r="I7" s="550">
        <v>1.6042824074074074E-2</v>
      </c>
      <c r="J7" s="619"/>
      <c r="K7" s="563"/>
      <c r="L7" s="591">
        <v>1.481712962962963E-2</v>
      </c>
      <c r="M7" s="566">
        <v>1.5973379629629629E-2</v>
      </c>
      <c r="N7" s="566">
        <v>1.4819444444444446E-2</v>
      </c>
      <c r="O7" s="566">
        <v>1.4920138888888887E-2</v>
      </c>
      <c r="Q7" s="566">
        <v>1.481712962962963E-2</v>
      </c>
      <c r="R7" s="550">
        <f t="shared" si="0"/>
        <v>4.8129480286738342E-3</v>
      </c>
      <c r="S7" s="566">
        <v>1.481712962962963E-2</v>
      </c>
      <c r="T7" s="615"/>
    </row>
    <row r="8" spans="1:20" s="82" customFormat="1" ht="18">
      <c r="A8" s="646" t="s">
        <v>89</v>
      </c>
      <c r="B8" s="646" t="s">
        <v>93</v>
      </c>
      <c r="C8" s="649">
        <v>12</v>
      </c>
      <c r="D8" s="661">
        <v>1.1954861111111111E-2</v>
      </c>
      <c r="E8" s="657">
        <v>1.5267361111111112E-2</v>
      </c>
      <c r="F8" s="656">
        <v>1.4543981481481482E-2</v>
      </c>
      <c r="H8" s="565">
        <v>1.4726851851851852E-2</v>
      </c>
      <c r="I8" s="550">
        <v>1.627199074074074E-2</v>
      </c>
      <c r="J8" s="593"/>
      <c r="K8" s="550">
        <v>1.4565972222222223E-2</v>
      </c>
      <c r="L8" s="563">
        <v>1.4179398148148148E-2</v>
      </c>
      <c r="M8" s="566">
        <v>1.4837962962962963E-2</v>
      </c>
      <c r="N8" s="566">
        <v>1.4700231481481481E-2</v>
      </c>
      <c r="O8" s="566">
        <v>1.5106481481481483E-2</v>
      </c>
      <c r="Q8" s="566">
        <v>1.4179398148148148E-2</v>
      </c>
      <c r="R8" s="550">
        <f t="shared" si="0"/>
        <v>4.8730585424133811E-3</v>
      </c>
      <c r="S8" s="566">
        <v>1.3823495370370371E-2</v>
      </c>
      <c r="T8" s="615"/>
    </row>
    <row r="9" spans="1:20" s="82" customFormat="1" ht="18">
      <c r="A9" s="646" t="s">
        <v>36</v>
      </c>
      <c r="B9" s="646" t="s">
        <v>94</v>
      </c>
      <c r="C9" s="649">
        <v>12</v>
      </c>
      <c r="D9" s="661">
        <v>1.2967592592592591E-2</v>
      </c>
      <c r="E9" s="656">
        <v>1.6350694444444445E-2</v>
      </c>
      <c r="F9" s="652">
        <v>7.1527777777777787E-3</v>
      </c>
      <c r="G9" s="604"/>
      <c r="H9" s="555">
        <v>1.6001157407407408E-2</v>
      </c>
      <c r="I9" s="618"/>
      <c r="J9" s="550">
        <v>1.662962962962963E-2</v>
      </c>
      <c r="K9" s="566">
        <v>1.6173611111111111E-2</v>
      </c>
      <c r="L9" s="563">
        <v>1.5434027777777777E-2</v>
      </c>
      <c r="M9" s="566">
        <v>1.6248842592592593E-2</v>
      </c>
      <c r="N9" s="563">
        <v>1.5366898148148149E-2</v>
      </c>
      <c r="O9" s="566">
        <v>1.5416666666666667E-2</v>
      </c>
      <c r="Q9" s="566">
        <v>1.5366898148148149E-2</v>
      </c>
      <c r="R9" s="550">
        <f t="shared" si="0"/>
        <v>4.9731182795698927E-3</v>
      </c>
      <c r="S9" s="566">
        <v>1.4280902777777778E-2</v>
      </c>
      <c r="T9" s="615"/>
    </row>
    <row r="10" spans="1:20" s="82" customFormat="1" ht="18">
      <c r="A10" s="646" t="s">
        <v>95</v>
      </c>
      <c r="B10" s="646" t="s">
        <v>96</v>
      </c>
      <c r="C10" s="649">
        <v>12</v>
      </c>
      <c r="D10" s="661">
        <v>1.3384259259259261E-2</v>
      </c>
      <c r="E10" s="656">
        <v>1.7019675925925928E-2</v>
      </c>
      <c r="F10" s="652">
        <v>1.5686342592592595E-2</v>
      </c>
      <c r="G10" s="565">
        <v>1.610763888888889E-2</v>
      </c>
      <c r="I10" s="550">
        <v>1.6364583333333335E-2</v>
      </c>
      <c r="J10" s="619"/>
      <c r="K10" s="566">
        <v>1.5722222222222224E-2</v>
      </c>
      <c r="L10" s="591">
        <v>1.5136574074074073E-2</v>
      </c>
      <c r="M10" s="566">
        <v>1.6245370370370372E-2</v>
      </c>
      <c r="N10" s="566">
        <v>1.5253472222222222E-2</v>
      </c>
      <c r="O10" s="550">
        <v>1.5482638888888891E-2</v>
      </c>
      <c r="Q10" s="550">
        <v>1.5136574074074073E-2</v>
      </c>
      <c r="R10" s="550">
        <f t="shared" si="0"/>
        <v>4.9943996415770615E-3</v>
      </c>
      <c r="S10" s="566">
        <v>1.5136574074074073E-2</v>
      </c>
      <c r="T10" s="615"/>
    </row>
    <row r="11" spans="1:20" s="82" customFormat="1" ht="18">
      <c r="A11" s="646" t="s">
        <v>97</v>
      </c>
      <c r="B11" s="646" t="s">
        <v>98</v>
      </c>
      <c r="C11" s="649">
        <v>12</v>
      </c>
      <c r="D11" s="661">
        <v>1.3707175925925926E-2</v>
      </c>
      <c r="E11" s="656">
        <v>1.6612268518518519E-2</v>
      </c>
      <c r="F11" s="652">
        <v>1.5890046296296298E-2</v>
      </c>
      <c r="H11" s="590">
        <v>1.5613425925925926E-2</v>
      </c>
      <c r="I11" s="550">
        <v>1.6589120370370369E-2</v>
      </c>
      <c r="J11" s="550"/>
      <c r="K11" s="537">
        <v>1.5981481481481482E-2</v>
      </c>
      <c r="L11" s="591">
        <v>1.5042824074074075E-2</v>
      </c>
      <c r="M11" s="566">
        <v>1.6251157407407409E-2</v>
      </c>
      <c r="N11" s="550">
        <v>1.5126157407407408E-2</v>
      </c>
      <c r="O11" s="566">
        <v>1.5556712962962965E-2</v>
      </c>
      <c r="Q11" s="550">
        <v>1.5042824074074075E-2</v>
      </c>
      <c r="R11" s="550">
        <f t="shared" si="0"/>
        <v>5.0182945041816014E-3</v>
      </c>
      <c r="S11" s="550">
        <v>1.5042824074074075E-2</v>
      </c>
      <c r="T11" s="615"/>
    </row>
    <row r="12" spans="1:20" s="82" customFormat="1" ht="18">
      <c r="A12" s="647" t="s">
        <v>54</v>
      </c>
      <c r="B12" s="131" t="s">
        <v>99</v>
      </c>
      <c r="C12" s="650">
        <v>7</v>
      </c>
      <c r="D12" s="661">
        <v>1.610763888888889E-2</v>
      </c>
      <c r="E12" s="659">
        <v>1.9774305555555555E-2</v>
      </c>
      <c r="F12" s="652">
        <v>7.8368055555555552E-3</v>
      </c>
      <c r="G12" s="591">
        <v>1.7525462962962965E-2</v>
      </c>
      <c r="J12" s="550">
        <v>1.7633101851851851E-2</v>
      </c>
      <c r="K12" s="591">
        <v>1.6461805555555552E-2</v>
      </c>
      <c r="L12" s="591">
        <v>1.5785879629629629E-2</v>
      </c>
      <c r="M12" s="566">
        <v>1.6151620370370368E-2</v>
      </c>
      <c r="N12" s="563">
        <v>1.500462962962963E-2</v>
      </c>
      <c r="O12" s="566">
        <v>1.5743055555555555E-2</v>
      </c>
      <c r="Q12" s="566">
        <v>1.500462962962963E-2</v>
      </c>
      <c r="R12" s="550">
        <f t="shared" si="0"/>
        <v>5.0784050179211466E-3</v>
      </c>
      <c r="S12" s="566">
        <v>1.500462962962963E-2</v>
      </c>
      <c r="T12" s="615"/>
    </row>
    <row r="13" spans="1:20" s="82" customFormat="1" ht="18">
      <c r="A13" s="646" t="s">
        <v>38</v>
      </c>
      <c r="B13" s="646" t="s">
        <v>39</v>
      </c>
      <c r="C13" s="649">
        <v>11</v>
      </c>
      <c r="D13" s="661">
        <v>1.4542824074074074E-2</v>
      </c>
      <c r="E13" s="656">
        <v>1.9327546296296298E-2</v>
      </c>
      <c r="F13" s="652">
        <v>1.6776620370370372E-2</v>
      </c>
      <c r="H13" s="565">
        <v>1.7365740740740741E-2</v>
      </c>
      <c r="J13" s="550">
        <v>1.8800925925925926E-2</v>
      </c>
      <c r="K13" s="566">
        <v>1.687962962962963E-2</v>
      </c>
      <c r="L13" s="563">
        <v>1.6064814814814813E-2</v>
      </c>
      <c r="M13" s="566">
        <v>1.6755787037037038E-2</v>
      </c>
      <c r="N13" s="591">
        <v>1.5667824074074074E-2</v>
      </c>
      <c r="O13" s="566">
        <v>1.5923611111111111E-2</v>
      </c>
      <c r="Q13" s="550">
        <v>1.5667824074074074E-2</v>
      </c>
      <c r="R13" s="550">
        <f t="shared" si="0"/>
        <v>5.1366487455197125E-3</v>
      </c>
      <c r="S13" s="662">
        <v>1.5667824074074074E-2</v>
      </c>
      <c r="T13" s="615"/>
    </row>
    <row r="14" spans="1:20" s="82" customFormat="1" ht="18">
      <c r="A14" s="646" t="s">
        <v>42</v>
      </c>
      <c r="B14" s="646" t="s">
        <v>43</v>
      </c>
      <c r="C14" s="649">
        <v>10</v>
      </c>
      <c r="D14" s="661">
        <v>1.5300925925925926E-2</v>
      </c>
      <c r="E14" s="656">
        <v>1.9976851851851853E-2</v>
      </c>
      <c r="F14" s="652">
        <v>1.7215277777777777E-2</v>
      </c>
      <c r="H14" s="554">
        <v>1.7415509259259259E-2</v>
      </c>
      <c r="I14" s="618"/>
      <c r="J14" s="550">
        <v>1.8192129629629631E-2</v>
      </c>
      <c r="K14" s="566">
        <v>1.7236111111111112E-2</v>
      </c>
      <c r="L14" s="563">
        <v>1.6619212962962961E-2</v>
      </c>
      <c r="M14" s="566">
        <v>1.7075231481481483E-2</v>
      </c>
      <c r="N14" s="563">
        <v>1.6600694444444446E-2</v>
      </c>
      <c r="O14" s="591">
        <v>1.6069444444444445E-2</v>
      </c>
      <c r="Q14" s="566">
        <v>1.6069444444444445E-2</v>
      </c>
      <c r="R14" s="550">
        <f t="shared" si="0"/>
        <v>5.1836917562724013E-3</v>
      </c>
      <c r="S14" s="566">
        <v>1.6069444444444445E-2</v>
      </c>
      <c r="T14" s="615"/>
    </row>
    <row r="15" spans="1:20" s="82" customFormat="1" ht="18">
      <c r="A15" s="646" t="s">
        <v>100</v>
      </c>
      <c r="B15" s="646" t="s">
        <v>101</v>
      </c>
      <c r="C15" s="649">
        <v>12</v>
      </c>
      <c r="D15" s="661">
        <v>1.5304398148148149E-2</v>
      </c>
      <c r="E15" s="656">
        <v>1.842939814814815E-2</v>
      </c>
      <c r="F15" s="652">
        <v>1.7202546296296296E-2</v>
      </c>
      <c r="H15" s="555">
        <v>1.6608796296296299E-2</v>
      </c>
      <c r="I15" s="550">
        <v>1.8821759259259257E-2</v>
      </c>
      <c r="J15" s="618"/>
      <c r="K15" s="563"/>
      <c r="L15" s="563">
        <v>1.6439814814814813E-2</v>
      </c>
      <c r="M15" s="566">
        <v>1.7613425925925925E-2</v>
      </c>
      <c r="N15" s="591">
        <v>1.5956018518518519E-2</v>
      </c>
      <c r="O15" s="566">
        <v>1.6071759259259261E-2</v>
      </c>
      <c r="Q15" s="566">
        <v>1.5956018518518519E-2</v>
      </c>
      <c r="R15" s="550">
        <f t="shared" si="0"/>
        <v>5.184438470728794E-3</v>
      </c>
      <c r="S15" s="566">
        <v>1.5956018518518519E-2</v>
      </c>
      <c r="T15" s="615"/>
    </row>
    <row r="16" spans="1:20" s="82" customFormat="1" ht="18">
      <c r="A16" s="646" t="s">
        <v>77</v>
      </c>
      <c r="B16" s="646" t="s">
        <v>102</v>
      </c>
      <c r="C16" s="649">
        <v>12</v>
      </c>
      <c r="D16" s="593"/>
      <c r="E16" s="651">
        <v>1.7290509259259259E-2</v>
      </c>
      <c r="F16" s="652">
        <v>1.5734953703703706E-2</v>
      </c>
      <c r="H16" s="565">
        <v>1.6123842592592592E-2</v>
      </c>
      <c r="I16" s="550">
        <v>1.7620370370370373E-2</v>
      </c>
      <c r="J16" s="550"/>
      <c r="K16" s="550">
        <v>1.6332175925925927E-2</v>
      </c>
      <c r="L16" s="563"/>
      <c r="M16" s="566"/>
      <c r="N16" s="566">
        <v>1.6040509259259258E-2</v>
      </c>
      <c r="O16" s="564">
        <v>1.6163194444444442E-2</v>
      </c>
      <c r="Q16" s="565">
        <v>1.5734953703703706E-2</v>
      </c>
      <c r="R16" s="550">
        <f t="shared" si="0"/>
        <v>5.2139336917562716E-3</v>
      </c>
      <c r="S16" s="566">
        <v>1.4387731481481482E-2</v>
      </c>
      <c r="T16" s="615"/>
    </row>
    <row r="17" spans="1:20" s="82" customFormat="1" ht="18">
      <c r="A17" s="646" t="s">
        <v>28</v>
      </c>
      <c r="B17" s="646" t="s">
        <v>29</v>
      </c>
      <c r="C17" s="649">
        <v>11</v>
      </c>
      <c r="D17" s="661">
        <v>1.579861111111111E-2</v>
      </c>
      <c r="E17" s="656">
        <v>1.9006944444444444E-2</v>
      </c>
      <c r="F17" s="652">
        <v>1.7116898148148148E-2</v>
      </c>
      <c r="H17" s="565"/>
      <c r="I17" s="618"/>
      <c r="J17" s="550">
        <v>1.9137731481481481E-2</v>
      </c>
      <c r="K17" s="566">
        <v>1.7981481481481484E-2</v>
      </c>
      <c r="L17" s="563">
        <v>1.6931712962962964E-2</v>
      </c>
      <c r="M17" s="566">
        <v>1.7672453703703704E-2</v>
      </c>
      <c r="N17" s="563">
        <v>1.6761574074074075E-2</v>
      </c>
      <c r="O17" s="566">
        <v>1.6858796296296299E-2</v>
      </c>
      <c r="Q17" s="566">
        <v>1.6761574074074075E-2</v>
      </c>
      <c r="R17" s="550">
        <f t="shared" si="0"/>
        <v>5.438321385902032E-3</v>
      </c>
      <c r="S17" s="566">
        <v>1.5471874999999998E-2</v>
      </c>
      <c r="T17" s="615"/>
    </row>
    <row r="18" spans="1:20" s="82" customFormat="1" ht="18">
      <c r="A18" s="646" t="s">
        <v>26</v>
      </c>
      <c r="B18" s="646" t="s">
        <v>27</v>
      </c>
      <c r="C18" s="649">
        <v>10</v>
      </c>
      <c r="D18" s="564"/>
      <c r="E18" s="651">
        <v>1.9401620370370371E-2</v>
      </c>
      <c r="F18" s="652">
        <v>1.7285879629629627E-2</v>
      </c>
      <c r="G18" s="604"/>
      <c r="H18" s="555">
        <v>1.716087962962963E-2</v>
      </c>
      <c r="I18" s="618"/>
      <c r="J18" s="550">
        <v>1.7693287037037035E-2</v>
      </c>
      <c r="K18" s="566">
        <v>1.7476851851851851E-2</v>
      </c>
      <c r="L18" s="591">
        <v>1.6280092592592593E-2</v>
      </c>
      <c r="M18" s="566">
        <v>1.6759259259259258E-2</v>
      </c>
      <c r="N18" s="591">
        <v>1.6134259259259261E-2</v>
      </c>
      <c r="O18" s="566">
        <v>1.6952546296296295E-2</v>
      </c>
      <c r="Q18" s="550">
        <v>1.6134259259259261E-2</v>
      </c>
      <c r="R18" s="550">
        <f t="shared" si="0"/>
        <v>5.4685633213859015E-3</v>
      </c>
      <c r="S18" s="550">
        <v>1.6134259259259261E-2</v>
      </c>
      <c r="T18" s="615"/>
    </row>
    <row r="19" spans="1:20" s="82" customFormat="1" ht="18">
      <c r="A19" s="646" t="s">
        <v>67</v>
      </c>
      <c r="B19" s="646" t="s">
        <v>68</v>
      </c>
      <c r="C19" s="649">
        <v>11</v>
      </c>
      <c r="D19" s="661">
        <v>1.4650462962962964E-2</v>
      </c>
      <c r="E19" s="656">
        <v>1.8563657407407407E-2</v>
      </c>
      <c r="F19" s="652">
        <v>1.7239583333333332E-2</v>
      </c>
      <c r="G19" s="604"/>
      <c r="H19" s="565">
        <v>1.7711805555555554E-2</v>
      </c>
      <c r="I19" s="537"/>
      <c r="J19" s="550">
        <v>1.8962962962962963E-2</v>
      </c>
      <c r="K19" s="550">
        <v>1.9170138888888889E-2</v>
      </c>
      <c r="L19" s="563">
        <v>1.7150462962962961E-2</v>
      </c>
      <c r="M19" s="566">
        <v>1.7819444444444447E-2</v>
      </c>
      <c r="N19" s="563">
        <v>1.7003472222222222E-2</v>
      </c>
      <c r="O19" s="566">
        <v>1.7065972222222222E-2</v>
      </c>
      <c r="Q19" s="566">
        <v>1.7003472222222222E-2</v>
      </c>
      <c r="R19" s="550">
        <f t="shared" si="0"/>
        <v>5.505152329749104E-3</v>
      </c>
      <c r="S19" s="566">
        <v>1.3822453703703705E-2</v>
      </c>
      <c r="T19" s="615"/>
    </row>
    <row r="20" spans="1:20" s="82" customFormat="1" ht="18">
      <c r="A20" s="646" t="s">
        <v>44</v>
      </c>
      <c r="B20" s="646" t="s">
        <v>45</v>
      </c>
      <c r="C20" s="649">
        <v>9</v>
      </c>
      <c r="D20" s="550"/>
      <c r="E20" s="651">
        <v>2.0496527777777777E-2</v>
      </c>
      <c r="F20" s="652">
        <v>1.7121527777777781E-2</v>
      </c>
      <c r="G20" s="550">
        <v>1.8417824074074076E-2</v>
      </c>
      <c r="H20" s="550"/>
      <c r="J20" s="550">
        <v>1.9067129629629632E-2</v>
      </c>
      <c r="K20" s="550">
        <v>1.7489583333333333E-2</v>
      </c>
      <c r="L20" s="591">
        <v>1.6449074074074074E-2</v>
      </c>
      <c r="M20" s="566">
        <v>1.7108796296296296E-2</v>
      </c>
      <c r="N20" s="591">
        <v>1.5912037037037037E-2</v>
      </c>
      <c r="O20" s="566">
        <v>1.7099537037037038E-2</v>
      </c>
      <c r="Q20" s="550">
        <v>1.5912037037037037E-2</v>
      </c>
      <c r="R20" s="550">
        <f t="shared" si="0"/>
        <v>5.5159796893667866E-3</v>
      </c>
      <c r="S20" s="550">
        <v>1.5912037037037037E-2</v>
      </c>
      <c r="T20" s="615"/>
    </row>
    <row r="21" spans="1:20" s="82" customFormat="1" ht="18">
      <c r="A21" s="647" t="s">
        <v>34</v>
      </c>
      <c r="B21" s="131" t="s">
        <v>35</v>
      </c>
      <c r="C21" s="650">
        <v>7</v>
      </c>
      <c r="D21" s="661">
        <v>1.6218750000000001E-2</v>
      </c>
      <c r="E21" s="653"/>
      <c r="F21" s="656">
        <v>7.743055555555556E-3</v>
      </c>
      <c r="G21" s="550">
        <v>8.7986111111111112E-3</v>
      </c>
      <c r="J21" s="587">
        <v>1.9409722222222221E-2</v>
      </c>
      <c r="K21" s="550">
        <v>1.9506944444444445E-2</v>
      </c>
      <c r="L21" s="591">
        <v>1.7394675925925925E-2</v>
      </c>
      <c r="M21" s="566">
        <v>1.8018518518518517E-2</v>
      </c>
      <c r="N21" s="591">
        <v>1.7032407407407409E-2</v>
      </c>
      <c r="O21" s="566">
        <v>1.7101851851851851E-2</v>
      </c>
      <c r="Q21" s="550">
        <v>1.7032407407407409E-2</v>
      </c>
      <c r="R21" s="550">
        <f t="shared" si="0"/>
        <v>5.5167264038231776E-3</v>
      </c>
      <c r="S21" s="662">
        <v>1.7032407407407409E-2</v>
      </c>
      <c r="T21" s="615"/>
    </row>
    <row r="22" spans="1:20" s="82" customFormat="1" ht="18">
      <c r="A22" s="646" t="s">
        <v>32</v>
      </c>
      <c r="B22" s="646" t="s">
        <v>33</v>
      </c>
      <c r="C22" s="649">
        <v>9</v>
      </c>
      <c r="D22" s="661">
        <v>1.6863425925925928E-2</v>
      </c>
      <c r="E22" s="653"/>
      <c r="F22" s="656">
        <v>1.8153935185185186E-2</v>
      </c>
      <c r="G22" s="566"/>
      <c r="I22" s="618"/>
      <c r="J22" s="550">
        <v>2.0111111111111111E-2</v>
      </c>
      <c r="K22" s="566">
        <v>1.8996527777777779E-2</v>
      </c>
      <c r="L22" s="591">
        <v>1.7395833333333336E-2</v>
      </c>
      <c r="M22" s="566">
        <v>1.8483796296296297E-2</v>
      </c>
      <c r="N22" s="591">
        <v>1.692824074074074E-2</v>
      </c>
      <c r="O22" s="566">
        <v>1.7124999999999998E-2</v>
      </c>
      <c r="Q22" s="566">
        <v>1.692824074074074E-2</v>
      </c>
      <c r="R22" s="550">
        <f t="shared" si="0"/>
        <v>5.5241935483870963E-3</v>
      </c>
      <c r="S22" s="566">
        <v>1.692824074074074E-2</v>
      </c>
      <c r="T22" s="615"/>
    </row>
    <row r="23" spans="1:20" s="82" customFormat="1" ht="18">
      <c r="A23" s="647" t="s">
        <v>52</v>
      </c>
      <c r="B23" s="647" t="s">
        <v>53</v>
      </c>
      <c r="C23" s="650">
        <v>7</v>
      </c>
      <c r="D23" s="661">
        <v>1.6916666666666667E-2</v>
      </c>
      <c r="E23" s="656"/>
      <c r="F23" s="656">
        <v>8.0381944444444433E-3</v>
      </c>
      <c r="G23" s="565">
        <v>9.1203703703703707E-3</v>
      </c>
      <c r="I23" s="618"/>
      <c r="J23" s="587">
        <v>1.9552083333333335E-2</v>
      </c>
      <c r="K23" s="591">
        <v>1.9245370370370371E-2</v>
      </c>
      <c r="L23" s="591">
        <v>1.7414351851851851E-2</v>
      </c>
      <c r="M23" s="566">
        <v>1.804050925925926E-2</v>
      </c>
      <c r="N23" s="591">
        <v>1.7218750000000001E-2</v>
      </c>
      <c r="O23" s="591">
        <v>1.7184027777777781E-2</v>
      </c>
      <c r="Q23" s="566">
        <v>1.7184027777777781E-2</v>
      </c>
      <c r="R23" s="550">
        <f t="shared" si="0"/>
        <v>5.5432347670250903E-3</v>
      </c>
      <c r="S23" s="566">
        <v>1.7184027777777781E-2</v>
      </c>
      <c r="T23" s="615"/>
    </row>
    <row r="24" spans="1:20" s="82" customFormat="1" ht="18">
      <c r="A24" s="647" t="s">
        <v>36</v>
      </c>
      <c r="B24" s="646" t="s">
        <v>37</v>
      </c>
      <c r="C24" s="650">
        <v>7</v>
      </c>
      <c r="D24" s="661">
        <v>1.6203703703703703E-2</v>
      </c>
      <c r="E24" s="653"/>
      <c r="F24" s="656">
        <v>7.7488425925925928E-3</v>
      </c>
      <c r="G24" s="550">
        <v>9.1585648148148138E-3</v>
      </c>
      <c r="J24" s="587">
        <v>1.9413194444444445E-2</v>
      </c>
      <c r="K24" s="566">
        <v>1.9506944444444445E-2</v>
      </c>
      <c r="L24" s="593"/>
      <c r="M24" s="591">
        <v>1.8021990740740741E-2</v>
      </c>
      <c r="N24" s="591">
        <v>1.6922453703703703E-2</v>
      </c>
      <c r="O24" s="566">
        <v>1.7601851851851851E-2</v>
      </c>
      <c r="Q24" s="550">
        <v>1.6922453703703703E-2</v>
      </c>
      <c r="R24" s="550">
        <f t="shared" si="0"/>
        <v>5.6780167264038226E-3</v>
      </c>
      <c r="S24" s="550">
        <v>1.6922453703703703E-2</v>
      </c>
      <c r="T24" s="615"/>
    </row>
    <row r="25" spans="1:20" s="82" customFormat="1" ht="18">
      <c r="A25" s="646" t="s">
        <v>103</v>
      </c>
      <c r="B25" s="646" t="s">
        <v>104</v>
      </c>
      <c r="C25" s="649">
        <v>12</v>
      </c>
      <c r="D25" s="661">
        <v>1.7410879629629627E-2</v>
      </c>
      <c r="E25" s="651"/>
      <c r="F25" s="656">
        <v>8.9594907407407418E-3</v>
      </c>
      <c r="G25" s="550">
        <v>2.1418981481481483E-2</v>
      </c>
      <c r="H25" s="565"/>
      <c r="I25" s="566"/>
      <c r="J25" s="555">
        <v>2.1003472222222222E-2</v>
      </c>
      <c r="K25" s="566"/>
      <c r="L25" s="563"/>
      <c r="M25" s="563">
        <v>1.9430555555555555E-2</v>
      </c>
      <c r="N25" s="563">
        <v>1.8343749999999999E-2</v>
      </c>
      <c r="O25" s="563">
        <v>1.7821759259259259E-2</v>
      </c>
      <c r="Q25" s="566">
        <v>1.7821759259259259E-2</v>
      </c>
      <c r="R25" s="550">
        <f t="shared" si="0"/>
        <v>5.7489545997610513E-3</v>
      </c>
      <c r="S25" s="566">
        <v>1.6178356481481481E-2</v>
      </c>
    </row>
    <row r="26" spans="1:20" s="82" customFormat="1" ht="18">
      <c r="A26" s="646" t="s">
        <v>105</v>
      </c>
      <c r="B26" s="646" t="s">
        <v>106</v>
      </c>
      <c r="C26" s="649">
        <v>12</v>
      </c>
      <c r="D26" s="661">
        <v>1.6559027777777777E-2</v>
      </c>
      <c r="E26" s="656">
        <v>2.0064814814814817E-2</v>
      </c>
      <c r="F26" s="652">
        <v>1.7710648148148149E-2</v>
      </c>
      <c r="G26" s="565">
        <v>1.8374999999999999E-2</v>
      </c>
      <c r="I26" s="566"/>
      <c r="J26" s="619"/>
      <c r="K26" s="566">
        <v>1.950578703703704E-2</v>
      </c>
      <c r="L26" s="566">
        <v>1.8263888888888889E-2</v>
      </c>
      <c r="M26" s="566">
        <v>1.7749999999999998E-2</v>
      </c>
      <c r="N26" s="563">
        <v>1.7540509259259259E-2</v>
      </c>
      <c r="O26" s="566">
        <v>1.7989583333333333E-2</v>
      </c>
      <c r="Q26" s="566">
        <v>1.7540509259259259E-2</v>
      </c>
      <c r="R26" s="550">
        <f t="shared" si="0"/>
        <v>5.8030913978494624E-3</v>
      </c>
      <c r="S26" s="566">
        <v>1.5951273148148148E-2</v>
      </c>
    </row>
    <row r="27" spans="1:20" s="82" customFormat="1" ht="18">
      <c r="A27" s="646" t="s">
        <v>24</v>
      </c>
      <c r="B27" s="646" t="s">
        <v>107</v>
      </c>
      <c r="C27" s="649">
        <v>12</v>
      </c>
      <c r="D27" s="661">
        <v>1.6505787037037038E-2</v>
      </c>
      <c r="E27" s="656">
        <v>2.0679398148148148E-2</v>
      </c>
      <c r="F27" s="652">
        <v>1.8311342592592591E-2</v>
      </c>
      <c r="G27" s="565"/>
      <c r="I27" s="550"/>
      <c r="J27" s="550">
        <v>2.0501157407407409E-2</v>
      </c>
      <c r="K27" s="550"/>
      <c r="L27" s="566">
        <v>1.8674768518518518E-2</v>
      </c>
      <c r="M27" s="566"/>
      <c r="N27" s="564"/>
      <c r="O27" s="564">
        <v>1.835300925925926E-2</v>
      </c>
      <c r="P27" s="550"/>
      <c r="Q27" s="565">
        <v>1.8311342592592591E-2</v>
      </c>
      <c r="R27" s="550">
        <f t="shared" si="0"/>
        <v>5.920325567502987E-3</v>
      </c>
      <c r="S27" s="566">
        <v>1.6097800925925925E-2</v>
      </c>
    </row>
    <row r="28" spans="1:20" s="82" customFormat="1" ht="18">
      <c r="A28" s="646" t="s">
        <v>46</v>
      </c>
      <c r="B28" s="646" t="s">
        <v>47</v>
      </c>
      <c r="C28" s="649">
        <v>8</v>
      </c>
      <c r="D28" s="661">
        <v>1.5523148148148147E-2</v>
      </c>
      <c r="E28" s="656">
        <v>2.0915509259259255E-2</v>
      </c>
      <c r="F28" s="652">
        <v>2.0081018518518519E-2</v>
      </c>
      <c r="G28" s="550">
        <v>2.0634259259259258E-2</v>
      </c>
      <c r="J28" s="593"/>
      <c r="K28" s="550">
        <v>2.1202546296296296E-2</v>
      </c>
      <c r="L28" s="641"/>
      <c r="M28" s="591">
        <v>1.9572916666666666E-2</v>
      </c>
      <c r="N28" s="566">
        <v>1.9682870370370371E-2</v>
      </c>
      <c r="O28" s="566">
        <v>1.8641203703703705E-2</v>
      </c>
      <c r="Q28" s="566">
        <v>1.8641203703703705E-2</v>
      </c>
      <c r="R28" s="550">
        <f t="shared" si="0"/>
        <v>6.0132915173237754E-3</v>
      </c>
      <c r="S28" s="566">
        <v>1.8641203703703705E-2</v>
      </c>
      <c r="T28" s="615"/>
    </row>
    <row r="29" spans="1:20" s="82" customFormat="1" ht="18">
      <c r="A29" s="646" t="s">
        <v>108</v>
      </c>
      <c r="B29" s="646" t="s">
        <v>109</v>
      </c>
      <c r="C29" s="649">
        <v>12</v>
      </c>
      <c r="D29" s="661">
        <v>1.7334490740740741E-2</v>
      </c>
      <c r="E29" s="656">
        <v>2.1626157407407406E-2</v>
      </c>
      <c r="F29" s="652">
        <v>9.3067129629629628E-3</v>
      </c>
      <c r="H29" s="555">
        <v>2.0431712962962964E-2</v>
      </c>
      <c r="I29" s="663"/>
      <c r="J29" s="550">
        <v>2.2070601851851852E-2</v>
      </c>
      <c r="K29" s="591">
        <v>1.9885416666666666E-2</v>
      </c>
      <c r="L29" s="591">
        <v>1.9652777777777779E-2</v>
      </c>
      <c r="M29" s="591">
        <v>1.9542824074074074E-2</v>
      </c>
      <c r="N29" s="591">
        <v>1.9185185185185184E-2</v>
      </c>
      <c r="O29" s="566">
        <v>1.8983796296296294E-2</v>
      </c>
      <c r="Q29" s="566">
        <v>1.8983796296296294E-2</v>
      </c>
      <c r="R29" s="550">
        <f t="shared" si="0"/>
        <v>6.1238052568697724E-3</v>
      </c>
      <c r="S29" s="566">
        <v>1.8983796296296294E-2</v>
      </c>
      <c r="T29" s="615"/>
    </row>
    <row r="30" spans="1:20" s="82" customFormat="1" ht="18">
      <c r="A30" s="646" t="s">
        <v>63</v>
      </c>
      <c r="B30" s="646" t="s">
        <v>64</v>
      </c>
      <c r="C30" s="649">
        <v>9</v>
      </c>
      <c r="D30" s="661">
        <v>1.8435185185185186E-2</v>
      </c>
      <c r="E30" s="655"/>
      <c r="F30" s="657">
        <v>9.6527777777777775E-3</v>
      </c>
      <c r="G30" s="550">
        <v>1.0387731481481482E-2</v>
      </c>
      <c r="J30" s="587">
        <v>2.1269675925925925E-2</v>
      </c>
      <c r="K30" s="591">
        <v>2.0694444444444446E-2</v>
      </c>
      <c r="L30" s="591">
        <v>1.9462962962962963E-2</v>
      </c>
      <c r="M30" s="591">
        <v>1.9422453703703702E-2</v>
      </c>
      <c r="N30" s="591"/>
      <c r="O30" s="591">
        <v>1.9185185185185184E-2</v>
      </c>
      <c r="Q30" s="566">
        <v>1.9185185185185184E-2</v>
      </c>
      <c r="R30" s="550">
        <f t="shared" si="0"/>
        <v>6.1887694145758652E-3</v>
      </c>
      <c r="S30" s="566">
        <v>1.9185185185185184E-2</v>
      </c>
    </row>
    <row r="31" spans="1:20" s="82" customFormat="1" ht="18">
      <c r="A31" s="646" t="s">
        <v>71</v>
      </c>
      <c r="B31" s="646" t="s">
        <v>72</v>
      </c>
      <c r="C31" s="649">
        <v>9</v>
      </c>
      <c r="D31" s="661">
        <v>1.7232638888888891E-2</v>
      </c>
      <c r="E31" s="656">
        <v>2.1396990740740741E-2</v>
      </c>
      <c r="F31" s="652">
        <v>2.0274305555555556E-2</v>
      </c>
      <c r="G31" s="550">
        <v>9.6145833333333344E-3</v>
      </c>
      <c r="J31" s="550">
        <v>2.2351851851851855E-2</v>
      </c>
      <c r="K31" s="591"/>
      <c r="L31" s="591"/>
      <c r="M31" s="563">
        <v>1.9603009259259258E-2</v>
      </c>
      <c r="N31" s="591">
        <v>1.892361111111111E-2</v>
      </c>
      <c r="O31" s="566">
        <v>1.942013888888889E-2</v>
      </c>
      <c r="Q31" s="566">
        <v>1.892361111111111E-2</v>
      </c>
      <c r="R31" s="550">
        <f t="shared" si="0"/>
        <v>6.2645609318996414E-3</v>
      </c>
      <c r="S31" s="566">
        <v>1.892361111111111E-2</v>
      </c>
    </row>
    <row r="32" spans="1:20" s="82" customFormat="1" ht="18">
      <c r="A32" s="646" t="s">
        <v>75</v>
      </c>
      <c r="B32" s="646" t="s">
        <v>76</v>
      </c>
      <c r="C32" s="649">
        <v>7</v>
      </c>
      <c r="D32" s="661">
        <v>1.9208333333333334E-2</v>
      </c>
      <c r="E32" s="651"/>
      <c r="F32" s="651">
        <v>9.585648148148147E-3</v>
      </c>
      <c r="G32" s="565"/>
      <c r="I32" s="566"/>
      <c r="J32" s="550"/>
      <c r="K32" s="587">
        <v>2.1515046296296293E-2</v>
      </c>
      <c r="L32" s="591">
        <v>1.9659722222222221E-2</v>
      </c>
      <c r="M32" s="566">
        <v>2.1342592592592594E-2</v>
      </c>
      <c r="N32" s="591">
        <v>1.9378472222222224E-2</v>
      </c>
      <c r="O32" s="566">
        <v>1.9494212962962963E-2</v>
      </c>
      <c r="Q32" s="566">
        <v>1.9378472222222224E-2</v>
      </c>
      <c r="R32" s="550">
        <f t="shared" si="0"/>
        <v>6.2884557945041813E-3</v>
      </c>
      <c r="S32" s="566">
        <v>1.9378472222222224E-2</v>
      </c>
    </row>
    <row r="33" spans="1:19" s="82" customFormat="1" ht="18">
      <c r="A33" s="646" t="s">
        <v>110</v>
      </c>
      <c r="B33" s="646" t="s">
        <v>111</v>
      </c>
      <c r="C33" s="649">
        <v>12</v>
      </c>
      <c r="D33" s="564"/>
      <c r="E33" s="651"/>
      <c r="F33" s="651">
        <v>9.8946759259259266E-3</v>
      </c>
      <c r="G33" s="27"/>
      <c r="H33" s="555">
        <v>2.3097222222222224E-2</v>
      </c>
      <c r="I33" s="618"/>
      <c r="J33" s="563"/>
      <c r="K33" s="563">
        <v>2.1640046296296293E-2</v>
      </c>
      <c r="L33" s="591">
        <v>2.0134259259259258E-2</v>
      </c>
      <c r="M33" s="566">
        <v>2.0978009259259259E-2</v>
      </c>
      <c r="N33" s="591">
        <v>1.9381944444444445E-2</v>
      </c>
      <c r="O33" s="566">
        <v>1.9530092592592595E-2</v>
      </c>
      <c r="Q33" s="566">
        <v>1.9381944444444445E-2</v>
      </c>
      <c r="R33" s="550">
        <f t="shared" si="0"/>
        <v>6.3000298685782566E-3</v>
      </c>
      <c r="S33" s="566">
        <v>1.9381944444444445E-2</v>
      </c>
    </row>
    <row r="34" spans="1:19" s="82" customFormat="1" ht="18">
      <c r="A34" s="646" t="s">
        <v>73</v>
      </c>
      <c r="B34" s="646" t="s">
        <v>74</v>
      </c>
      <c r="C34" s="649">
        <v>10</v>
      </c>
      <c r="D34" s="661">
        <v>1.8770833333333334E-2</v>
      </c>
      <c r="E34" s="651"/>
      <c r="F34" s="656">
        <v>8.8599537037037032E-3</v>
      </c>
      <c r="G34" s="587">
        <v>2.2710648148148146E-2</v>
      </c>
      <c r="I34" s="618"/>
      <c r="J34" s="550">
        <v>2.302314814814815E-2</v>
      </c>
      <c r="K34" s="591">
        <v>2.1650462962962965E-2</v>
      </c>
      <c r="L34" s="563"/>
      <c r="M34" s="566"/>
      <c r="N34" s="591">
        <v>2.0194444444444442E-2</v>
      </c>
      <c r="O34" s="591">
        <v>1.9762731481481482E-2</v>
      </c>
      <c r="Q34" s="566">
        <v>1.9762731481481482E-2</v>
      </c>
      <c r="R34" s="550">
        <f t="shared" si="0"/>
        <v>6.3750746714456392E-3</v>
      </c>
      <c r="S34" s="566">
        <v>1.9762731481481482E-2</v>
      </c>
    </row>
    <row r="35" spans="1:19" s="82" customFormat="1" ht="18">
      <c r="A35" s="647" t="s">
        <v>81</v>
      </c>
      <c r="B35" s="131" t="s">
        <v>82</v>
      </c>
      <c r="C35" s="650">
        <v>7</v>
      </c>
      <c r="D35" s="661">
        <v>1.9238425925925926E-2</v>
      </c>
      <c r="E35" s="656"/>
      <c r="F35" s="656">
        <v>9.5902777777777792E-3</v>
      </c>
      <c r="G35" s="566">
        <v>1.0784722222222222E-2</v>
      </c>
      <c r="I35" s="618"/>
      <c r="J35" s="619"/>
      <c r="K35" s="587">
        <v>2.2881944444444444E-2</v>
      </c>
      <c r="L35" s="591">
        <v>2.0369212962962964E-2</v>
      </c>
      <c r="M35" s="566">
        <v>2.1322916666666664E-2</v>
      </c>
      <c r="N35" s="591">
        <v>2.0243055555555552E-2</v>
      </c>
      <c r="O35" s="591">
        <v>1.9869212962962964E-2</v>
      </c>
      <c r="Q35" s="550">
        <v>1.9869212962962964E-2</v>
      </c>
      <c r="R35" s="550">
        <f t="shared" si="0"/>
        <v>6.4094235364396653E-3</v>
      </c>
      <c r="S35" s="550">
        <v>1.9869212962962964E-2</v>
      </c>
    </row>
    <row r="36" spans="1:19" s="82" customFormat="1" ht="18">
      <c r="A36" s="646" t="s">
        <v>77</v>
      </c>
      <c r="B36" s="646" t="s">
        <v>78</v>
      </c>
      <c r="C36" s="649">
        <v>10</v>
      </c>
      <c r="D36" s="564"/>
      <c r="E36" s="651"/>
      <c r="F36" s="651">
        <v>1.0024305555555555E-2</v>
      </c>
      <c r="G36" s="565">
        <v>1.0697916666666666E-2</v>
      </c>
      <c r="I36" s="618"/>
      <c r="J36" s="563">
        <v>2.4018518518518519E-2</v>
      </c>
      <c r="K36" s="563">
        <v>2.2939814814814816E-2</v>
      </c>
      <c r="L36" s="563">
        <v>2.1478009259259259E-2</v>
      </c>
      <c r="M36" s="566">
        <v>2.3270833333333334E-2</v>
      </c>
      <c r="N36" s="563">
        <v>2.1001157407407406E-2</v>
      </c>
      <c r="O36" s="563">
        <v>2.0927083333333332E-2</v>
      </c>
      <c r="Q36" s="566">
        <v>2.1001157407407406E-2</v>
      </c>
      <c r="R36" s="550">
        <f t="shared" si="0"/>
        <v>6.7506720430107522E-3</v>
      </c>
      <c r="S36" s="566">
        <v>2.057060185185185E-2</v>
      </c>
    </row>
    <row r="37" spans="1:19" s="82" customFormat="1" ht="18">
      <c r="A37" s="646" t="s">
        <v>112</v>
      </c>
      <c r="B37" s="646" t="s">
        <v>113</v>
      </c>
      <c r="C37" s="649">
        <v>12</v>
      </c>
      <c r="D37" s="550"/>
      <c r="E37" s="651"/>
      <c r="F37" s="651">
        <v>1.0024305555555555E-2</v>
      </c>
      <c r="G37" s="565">
        <v>1.1247685185185185E-2</v>
      </c>
      <c r="I37" s="618"/>
      <c r="J37" s="566"/>
      <c r="K37" s="566"/>
      <c r="L37" s="563"/>
      <c r="M37" s="566"/>
      <c r="N37" s="563">
        <v>2.0863425925925924E-2</v>
      </c>
      <c r="O37" s="566">
        <v>2.0932870370370369E-2</v>
      </c>
      <c r="Q37" s="566">
        <v>2.0863425925925924E-2</v>
      </c>
      <c r="R37" s="550">
        <f t="shared" si="0"/>
        <v>6.7525388291517314E-3</v>
      </c>
      <c r="S37" s="550">
        <v>1.9783564814814813E-2</v>
      </c>
    </row>
    <row r="38" spans="1:19" s="82" customFormat="1" ht="18">
      <c r="A38" s="646" t="s">
        <v>114</v>
      </c>
      <c r="B38" s="646" t="s">
        <v>115</v>
      </c>
      <c r="C38" s="649">
        <v>9</v>
      </c>
      <c r="D38" s="661">
        <v>1.2900462962962963E-2</v>
      </c>
      <c r="E38" s="652">
        <v>1.6528935185185185E-2</v>
      </c>
      <c r="F38" s="652"/>
      <c r="G38" s="604"/>
      <c r="H38" s="640"/>
      <c r="J38" s="641"/>
      <c r="K38" s="591"/>
      <c r="L38" s="563">
        <v>1.5276620370370371E-2</v>
      </c>
      <c r="M38" s="566">
        <v>1.5994212962962964E-2</v>
      </c>
      <c r="N38" s="550">
        <v>1.6048611111111111E-2</v>
      </c>
      <c r="O38" s="566"/>
      <c r="Q38" s="566">
        <v>1.5276620370370371E-2</v>
      </c>
      <c r="R38" s="550"/>
      <c r="S38" s="566">
        <v>1.4996527777777777E-2</v>
      </c>
    </row>
    <row r="39" spans="1:19" s="82" customFormat="1" ht="18">
      <c r="A39" s="646" t="s">
        <v>57</v>
      </c>
      <c r="B39" s="646" t="s">
        <v>58</v>
      </c>
      <c r="C39" s="649">
        <v>11</v>
      </c>
      <c r="D39" s="661">
        <v>1.5596064814814814E-2</v>
      </c>
      <c r="E39" s="659">
        <v>1.861111111111111E-2</v>
      </c>
      <c r="F39" s="652">
        <v>1.7284722222222222E-2</v>
      </c>
      <c r="G39" s="550">
        <v>1.8766203703703705E-2</v>
      </c>
      <c r="H39" s="565"/>
      <c r="J39" s="550">
        <v>1.9578703703703702E-2</v>
      </c>
      <c r="K39" s="566">
        <v>1.8048611111111109E-2</v>
      </c>
      <c r="L39" s="591"/>
      <c r="M39" s="566">
        <v>1.778009259259259E-2</v>
      </c>
      <c r="N39" s="550">
        <v>1.7734953703703704E-2</v>
      </c>
      <c r="O39" s="566"/>
      <c r="Q39" s="565">
        <v>1.7284722222222222E-2</v>
      </c>
      <c r="R39" s="550"/>
      <c r="S39" s="565">
        <v>1.7284722222222222E-2</v>
      </c>
    </row>
    <row r="40" spans="1:19" s="82" customFormat="1" ht="18">
      <c r="A40" s="646" t="s">
        <v>116</v>
      </c>
      <c r="B40" s="646" t="s">
        <v>117</v>
      </c>
      <c r="C40" s="649">
        <v>12</v>
      </c>
      <c r="D40" s="564"/>
      <c r="E40" s="651"/>
      <c r="F40" s="656">
        <v>1.8143518518518517E-2</v>
      </c>
      <c r="G40" s="604"/>
      <c r="H40" s="565">
        <v>1.8539351851851852E-2</v>
      </c>
      <c r="I40" s="550"/>
      <c r="J40" s="550">
        <v>2.0353009259259262E-2</v>
      </c>
      <c r="K40" s="664"/>
      <c r="L40" s="563">
        <v>1.7990740740740741E-2</v>
      </c>
      <c r="M40" s="566"/>
      <c r="N40" s="563">
        <v>1.7905092592592594E-2</v>
      </c>
      <c r="O40" s="564"/>
      <c r="P40" s="550"/>
      <c r="Q40" s="658">
        <v>1.7905092592592594E-2</v>
      </c>
      <c r="R40" s="550"/>
      <c r="S40" s="566">
        <v>1.6485185185185186E-2</v>
      </c>
    </row>
    <row r="41" spans="1:19" s="82" customFormat="1" ht="18">
      <c r="A41" s="646" t="s">
        <v>118</v>
      </c>
      <c r="B41" s="646" t="s">
        <v>119</v>
      </c>
      <c r="C41" s="649">
        <v>11</v>
      </c>
      <c r="D41" s="564"/>
      <c r="E41" s="651">
        <v>2.2091435185185183E-2</v>
      </c>
      <c r="F41" s="651">
        <v>8.6921296296296312E-3</v>
      </c>
      <c r="G41" s="566">
        <v>9.4907407407407406E-3</v>
      </c>
      <c r="I41" s="618"/>
      <c r="J41" s="563">
        <v>2.0934027777777777E-2</v>
      </c>
      <c r="K41" s="566">
        <v>2.1506944444444443E-2</v>
      </c>
      <c r="L41" s="563">
        <v>1.8721064814814812E-2</v>
      </c>
      <c r="M41" s="566"/>
      <c r="N41" s="591">
        <v>1.8562499999999999E-2</v>
      </c>
      <c r="O41" s="566"/>
      <c r="Q41" s="566">
        <v>1.8562499999999999E-2</v>
      </c>
      <c r="R41" s="550"/>
      <c r="S41" s="566">
        <v>1.8562499999999999E-2</v>
      </c>
    </row>
    <row r="42" spans="1:19" s="82" customFormat="1" ht="18">
      <c r="A42" s="646" t="s">
        <v>120</v>
      </c>
      <c r="B42" s="646" t="s">
        <v>121</v>
      </c>
      <c r="C42" s="649">
        <v>9</v>
      </c>
      <c r="D42" s="564"/>
      <c r="E42" s="651"/>
      <c r="F42" s="651"/>
      <c r="G42" s="565"/>
      <c r="I42" s="618"/>
      <c r="J42" s="587">
        <v>2.1399305555555557E-2</v>
      </c>
      <c r="K42" s="566"/>
      <c r="L42" s="563"/>
      <c r="M42" s="591">
        <v>1.9285879629629629E-2</v>
      </c>
      <c r="N42" s="591">
        <v>1.8950231481481481E-2</v>
      </c>
      <c r="O42" s="566"/>
      <c r="Q42" s="566">
        <v>1.8950231481481481E-2</v>
      </c>
      <c r="R42" s="550"/>
      <c r="S42" s="566">
        <v>1.8950231481481481E-2</v>
      </c>
    </row>
    <row r="43" spans="1:19" s="82" customFormat="1" ht="18">
      <c r="A43" s="646" t="s">
        <v>50</v>
      </c>
      <c r="B43" s="646" t="s">
        <v>51</v>
      </c>
      <c r="C43" s="649">
        <v>9</v>
      </c>
      <c r="D43" s="661">
        <v>1.6453703703703703E-2</v>
      </c>
      <c r="E43" s="653"/>
      <c r="F43" s="653"/>
      <c r="G43" s="604"/>
      <c r="H43" s="640"/>
      <c r="J43" s="593"/>
      <c r="K43" s="641"/>
      <c r="L43" s="563">
        <v>1.9054398148148147E-2</v>
      </c>
      <c r="M43" s="619"/>
      <c r="N43" s="550"/>
      <c r="O43" s="550"/>
      <c r="Q43" s="566">
        <v>1.9054398148148147E-2</v>
      </c>
      <c r="R43" s="550"/>
      <c r="S43" s="550">
        <v>1.8776620370370371E-2</v>
      </c>
    </row>
    <row r="44" spans="1:19" s="82" customFormat="1" ht="18">
      <c r="A44" s="646" t="s">
        <v>54</v>
      </c>
      <c r="B44" s="646" t="s">
        <v>55</v>
      </c>
      <c r="C44" s="649">
        <v>10</v>
      </c>
      <c r="D44" s="564"/>
      <c r="E44" s="651"/>
      <c r="F44" s="651">
        <v>8.4085648148148149E-3</v>
      </c>
      <c r="G44" s="565"/>
      <c r="I44" s="618"/>
      <c r="J44" s="619"/>
      <c r="K44" s="563">
        <v>1.8883101851851852E-2</v>
      </c>
      <c r="L44" s="563"/>
      <c r="M44" s="566"/>
      <c r="N44" s="563"/>
      <c r="O44" s="566"/>
      <c r="Q44" s="566">
        <v>1.8883101851851852E-2</v>
      </c>
      <c r="R44" s="550"/>
      <c r="S44" s="566">
        <v>1.6337962962962964E-2</v>
      </c>
    </row>
    <row r="45" spans="1:19" s="82" customFormat="1" ht="18">
      <c r="A45" s="646" t="s">
        <v>40</v>
      </c>
      <c r="B45" s="646" t="s">
        <v>41</v>
      </c>
      <c r="C45" s="649">
        <v>10</v>
      </c>
      <c r="D45" s="661">
        <v>1.585763888888889E-2</v>
      </c>
      <c r="E45" s="659">
        <v>2.1613425925925925E-2</v>
      </c>
      <c r="F45" s="652">
        <v>8.4108796296296293E-3</v>
      </c>
      <c r="G45" s="590">
        <v>1.9238425925925926E-2</v>
      </c>
      <c r="J45" s="550"/>
      <c r="K45" s="563"/>
      <c r="L45" s="563"/>
      <c r="M45" s="619"/>
      <c r="N45" s="131"/>
      <c r="O45" s="566"/>
      <c r="Q45" s="565">
        <v>1.9238425925925926E-2</v>
      </c>
      <c r="R45" s="550"/>
      <c r="S45" s="565">
        <v>1.9238425925925926E-2</v>
      </c>
    </row>
    <row r="46" spans="1:19" s="82" customFormat="1" ht="18">
      <c r="A46" s="646" t="s">
        <v>65</v>
      </c>
      <c r="B46" s="646" t="s">
        <v>66</v>
      </c>
      <c r="C46" s="649">
        <v>9</v>
      </c>
      <c r="D46" s="564"/>
      <c r="E46" s="651"/>
      <c r="F46" s="651">
        <v>1.0113425925925925E-2</v>
      </c>
      <c r="G46" s="639">
        <v>1.1387731481481483E-2</v>
      </c>
      <c r="I46" s="618"/>
      <c r="J46" s="566"/>
      <c r="K46" s="566"/>
      <c r="L46" s="591"/>
      <c r="M46" s="566"/>
      <c r="N46" s="566"/>
      <c r="O46" s="566"/>
      <c r="Q46" s="564"/>
      <c r="R46" s="550"/>
      <c r="S46" s="566"/>
    </row>
    <row r="47" spans="1:19" s="82" customFormat="1" ht="18">
      <c r="A47" s="646" t="s">
        <v>122</v>
      </c>
      <c r="B47" s="646" t="s">
        <v>123</v>
      </c>
      <c r="C47" s="649">
        <v>9</v>
      </c>
      <c r="D47" s="564"/>
      <c r="E47" s="654"/>
      <c r="F47" s="660">
        <v>1.0115740740740741E-2</v>
      </c>
      <c r="G47" s="565">
        <v>1.1447916666666667E-2</v>
      </c>
      <c r="I47" s="618"/>
      <c r="J47" s="563">
        <v>2.488541666666667E-2</v>
      </c>
      <c r="K47" s="566"/>
      <c r="L47" s="563"/>
      <c r="M47" s="566"/>
      <c r="N47" s="563"/>
      <c r="O47" s="566"/>
      <c r="Q47" s="550">
        <v>2.488541666666667E-2</v>
      </c>
      <c r="R47" s="550"/>
      <c r="S47" s="566">
        <v>2.0898148148148148E-2</v>
      </c>
    </row>
    <row r="50" spans="1:8" ht="20.100000000000001">
      <c r="A50" s="648"/>
      <c r="C50" s="573"/>
      <c r="D50" s="632"/>
      <c r="E50" s="633" t="s">
        <v>83</v>
      </c>
      <c r="F50" s="633"/>
      <c r="G50" s="131"/>
      <c r="H50" s="131"/>
    </row>
    <row r="51" spans="1:8" ht="18">
      <c r="D51" s="632"/>
      <c r="E51" s="634" t="s">
        <v>84</v>
      </c>
      <c r="F51" s="634"/>
      <c r="G51" s="131"/>
      <c r="H51" s="131"/>
    </row>
    <row r="52" spans="1:8" ht="18">
      <c r="D52" s="632"/>
      <c r="E52" s="635" t="s">
        <v>85</v>
      </c>
      <c r="F52" s="635"/>
      <c r="G52" s="131"/>
      <c r="H52" s="131"/>
    </row>
    <row r="53" spans="1:8" ht="18">
      <c r="D53" s="632"/>
      <c r="E53" s="636" t="s">
        <v>86</v>
      </c>
      <c r="F53" s="636"/>
      <c r="G53" s="131"/>
      <c r="H53" s="131"/>
    </row>
  </sheetData>
  <sortState xmlns:xlrd2="http://schemas.microsoft.com/office/spreadsheetml/2017/richdata2" ref="A2:S47">
    <sortCondition ref="O2:O47"/>
  </sortState>
  <pageMargins left="0.7" right="0.7" top="0.75" bottom="0.75" header="0.3" footer="0.3"/>
  <pageSetup scale="43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164C9-D514-BE45-9FDB-B2E65741BE2F}">
  <sheetPr>
    <pageSetUpPr fitToPage="1"/>
  </sheetPr>
  <dimension ref="A1:S53"/>
  <sheetViews>
    <sheetView workbookViewId="0">
      <selection activeCell="D27" sqref="D27"/>
    </sheetView>
  </sheetViews>
  <sheetFormatPr defaultColWidth="11.42578125" defaultRowHeight="12.95"/>
  <cols>
    <col min="1" max="1" width="17.28515625" customWidth="1"/>
    <col min="2" max="2" width="19.7109375" customWidth="1"/>
    <col min="3" max="3" width="9.42578125" customWidth="1"/>
    <col min="4" max="4" width="14.7109375" customWidth="1"/>
    <col min="5" max="5" width="10.85546875" customWidth="1"/>
    <col min="6" max="6" width="12" customWidth="1"/>
    <col min="7" max="7" width="13.7109375" style="19" customWidth="1"/>
    <col min="8" max="9" width="10.85546875" customWidth="1"/>
    <col min="10" max="10" width="12.140625" customWidth="1"/>
    <col min="11" max="12" width="14" customWidth="1"/>
    <col min="13" max="13" width="11.7109375" customWidth="1"/>
    <col min="14" max="14" width="14.85546875" customWidth="1"/>
    <col min="15" max="15" width="13.85546875" customWidth="1"/>
    <col min="16" max="16" width="12.140625" customWidth="1"/>
    <col min="17" max="17" width="13.28515625" customWidth="1"/>
    <col min="18" max="18" width="14.42578125" customWidth="1"/>
  </cols>
  <sheetData>
    <row r="1" spans="1:19" s="82" customFormat="1" ht="18">
      <c r="A1" s="544" t="s">
        <v>0</v>
      </c>
      <c r="B1" s="544" t="s">
        <v>1</v>
      </c>
      <c r="C1" s="544" t="s">
        <v>2</v>
      </c>
      <c r="D1" s="544" t="s">
        <v>87</v>
      </c>
      <c r="E1" s="544" t="s">
        <v>4</v>
      </c>
      <c r="F1" s="544" t="s">
        <v>7</v>
      </c>
      <c r="G1" s="544" t="s">
        <v>6</v>
      </c>
      <c r="H1" s="544" t="s">
        <v>88</v>
      </c>
      <c r="I1" s="544" t="s">
        <v>8</v>
      </c>
      <c r="J1" s="544" t="s">
        <v>124</v>
      </c>
      <c r="K1" s="544" t="s">
        <v>10</v>
      </c>
      <c r="L1" s="544" t="s">
        <v>11</v>
      </c>
      <c r="M1" s="544" t="s">
        <v>12</v>
      </c>
      <c r="N1" s="544" t="s">
        <v>13</v>
      </c>
      <c r="O1" s="544" t="s">
        <v>14</v>
      </c>
      <c r="P1" s="595" t="s">
        <v>15</v>
      </c>
      <c r="Q1" s="546" t="s">
        <v>16</v>
      </c>
      <c r="R1" s="597" t="s">
        <v>17</v>
      </c>
      <c r="S1" s="615"/>
    </row>
    <row r="2" spans="1:19" s="82" customFormat="1" ht="18">
      <c r="A2" s="604" t="s">
        <v>89</v>
      </c>
      <c r="B2" s="604" t="s">
        <v>51</v>
      </c>
      <c r="C2" s="593">
        <v>11</v>
      </c>
      <c r="D2" s="550">
        <v>1.1738425925925925E-2</v>
      </c>
      <c r="E2" s="606">
        <v>1.4403935185185186E-2</v>
      </c>
      <c r="F2" s="565"/>
      <c r="G2" s="565">
        <v>1.4101851851851852E-2</v>
      </c>
      <c r="H2" s="566">
        <v>1.4376157407407409E-2</v>
      </c>
      <c r="I2" s="566"/>
      <c r="J2" s="563">
        <v>1.3927083333333333E-2</v>
      </c>
      <c r="K2" s="619"/>
      <c r="L2" s="563">
        <v>1.3577546296296296E-2</v>
      </c>
      <c r="M2" s="555">
        <v>1.3517361111111112E-2</v>
      </c>
      <c r="N2" s="563">
        <v>1.3502314814814816E-2</v>
      </c>
      <c r="O2" s="591">
        <v>1.3336805555555555E-2</v>
      </c>
      <c r="P2" s="550">
        <v>1.3336805555555555E-2</v>
      </c>
      <c r="Q2" s="550">
        <f>N2/3.1</f>
        <v>4.3555854241338118E-3</v>
      </c>
      <c r="R2" s="550">
        <v>1.3336805555555555E-2</v>
      </c>
      <c r="S2" s="615"/>
    </row>
    <row r="3" spans="1:19" s="82" customFormat="1" ht="18">
      <c r="A3" s="604" t="s">
        <v>125</v>
      </c>
      <c r="B3" s="604" t="s">
        <v>45</v>
      </c>
      <c r="C3" s="593">
        <v>12</v>
      </c>
      <c r="D3" s="564">
        <v>1.238425925925926E-2</v>
      </c>
      <c r="E3" s="606">
        <v>1.4773148148148148E-2</v>
      </c>
      <c r="F3" s="565">
        <v>1.435300925925926E-2</v>
      </c>
      <c r="G3" s="565">
        <v>1.4504629629629629E-2</v>
      </c>
      <c r="H3" s="550">
        <v>1.4649305555555554E-2</v>
      </c>
      <c r="I3" s="550"/>
      <c r="J3" s="563">
        <v>1.402662037037037E-2</v>
      </c>
      <c r="K3" s="591">
        <v>1.3340277777777777E-2</v>
      </c>
      <c r="L3" s="566">
        <v>1.3484953703703702E-2</v>
      </c>
      <c r="M3" s="566">
        <v>1.3405092592592593E-2</v>
      </c>
      <c r="N3" s="564">
        <v>1.3729166666666667E-2</v>
      </c>
      <c r="O3" s="550">
        <v>1.3666666666666667E-2</v>
      </c>
      <c r="P3" s="566">
        <v>1.3340277777777777E-2</v>
      </c>
      <c r="Q3" s="550">
        <f t="shared" ref="Q3:Q41" si="0">N3/3.1</f>
        <v>4.4287634408602151E-3</v>
      </c>
      <c r="R3" s="566">
        <v>1.3340277777777777E-2</v>
      </c>
      <c r="S3" s="615"/>
    </row>
    <row r="4" spans="1:19" s="82" customFormat="1" ht="18">
      <c r="A4" s="604" t="s">
        <v>89</v>
      </c>
      <c r="B4" s="604" t="s">
        <v>93</v>
      </c>
      <c r="C4" s="593">
        <v>11</v>
      </c>
      <c r="D4" s="564">
        <v>1.1773148148148149E-2</v>
      </c>
      <c r="E4" s="606">
        <v>1.4940972222222224E-2</v>
      </c>
      <c r="F4" s="565">
        <v>1.4476851851851852E-2</v>
      </c>
      <c r="G4" s="565">
        <v>1.5280092592592593E-2</v>
      </c>
      <c r="H4" s="550">
        <v>1.520949074074074E-2</v>
      </c>
      <c r="I4" s="604"/>
      <c r="J4" s="550">
        <v>1.4901620370370371E-2</v>
      </c>
      <c r="K4" s="563">
        <v>1.425810185185185E-2</v>
      </c>
      <c r="L4" s="563">
        <v>1.4237268518518517E-2</v>
      </c>
      <c r="M4" s="563">
        <v>1.4153935185185186E-2</v>
      </c>
      <c r="N4" s="564">
        <v>1.4578703703703703E-2</v>
      </c>
      <c r="P4" s="566">
        <v>1.4153935185185186E-2</v>
      </c>
      <c r="Q4" s="550">
        <f t="shared" si="0"/>
        <v>4.7028076463560328E-3</v>
      </c>
      <c r="R4" s="566">
        <v>1.3823495370370371E-2</v>
      </c>
      <c r="S4" s="615"/>
    </row>
    <row r="5" spans="1:19" s="82" customFormat="1" ht="18">
      <c r="A5" s="604" t="s">
        <v>90</v>
      </c>
      <c r="B5" s="604" t="s">
        <v>91</v>
      </c>
      <c r="C5" s="593">
        <v>11</v>
      </c>
      <c r="D5" s="564">
        <v>1.1851851851851851E-2</v>
      </c>
      <c r="E5" s="606">
        <v>1.4571759259259258E-2</v>
      </c>
      <c r="F5" s="565">
        <v>1.4789351851851852E-2</v>
      </c>
      <c r="G5" s="565">
        <v>1.4982638888888887E-2</v>
      </c>
      <c r="H5" s="550">
        <v>1.4732638888888887E-2</v>
      </c>
      <c r="I5" s="550"/>
      <c r="J5" s="550">
        <v>1.4734953703703703E-2</v>
      </c>
      <c r="K5" s="563">
        <v>1.4331018518518519E-2</v>
      </c>
      <c r="L5" s="563">
        <v>1.4292824074074074E-2</v>
      </c>
      <c r="M5" s="564">
        <v>1.4590277777777778E-2</v>
      </c>
      <c r="N5" s="564">
        <v>1.4640046296296297E-2</v>
      </c>
      <c r="O5" s="550"/>
      <c r="P5" s="564">
        <v>1.4292824074074074E-2</v>
      </c>
      <c r="Q5" s="550">
        <f t="shared" si="0"/>
        <v>4.7225955794504178E-3</v>
      </c>
      <c r="R5" s="566">
        <v>1.3173726851851851E-2</v>
      </c>
      <c r="S5" s="615"/>
    </row>
    <row r="6" spans="1:19" s="82" customFormat="1" ht="18">
      <c r="A6" s="604" t="s">
        <v>18</v>
      </c>
      <c r="B6" s="604" t="s">
        <v>19</v>
      </c>
      <c r="C6" s="593">
        <v>8</v>
      </c>
      <c r="D6" s="564">
        <v>1.2562499999999999E-2</v>
      </c>
      <c r="E6" s="606">
        <v>1.5811342592592596E-2</v>
      </c>
      <c r="F6" s="565">
        <v>1.5197916666666667E-2</v>
      </c>
      <c r="G6" s="565">
        <v>1.5306712962962965E-2</v>
      </c>
      <c r="H6" s="566">
        <v>1.5434027777777777E-2</v>
      </c>
      <c r="I6" s="618"/>
      <c r="J6" s="563">
        <v>1.512962962962963E-2</v>
      </c>
      <c r="K6" s="563">
        <v>1.4475694444444444E-2</v>
      </c>
      <c r="L6" s="563">
        <v>1.4319444444444445E-2</v>
      </c>
      <c r="M6" s="566">
        <v>1.4604166666666668E-2</v>
      </c>
      <c r="N6" s="566">
        <v>1.4913194444444446E-2</v>
      </c>
      <c r="P6" s="566">
        <v>1.4319444444444445E-2</v>
      </c>
      <c r="Q6" s="550">
        <f t="shared" si="0"/>
        <v>4.8107078853046594E-3</v>
      </c>
      <c r="R6" s="566">
        <v>1.4221296296296294E-2</v>
      </c>
      <c r="S6" s="615"/>
    </row>
    <row r="7" spans="1:19" s="82" customFormat="1" ht="18">
      <c r="A7" s="604" t="s">
        <v>126</v>
      </c>
      <c r="B7" s="604" t="s">
        <v>127</v>
      </c>
      <c r="C7" s="593">
        <v>12</v>
      </c>
      <c r="D7" s="593"/>
      <c r="E7" s="606">
        <v>1.5339120370370371E-2</v>
      </c>
      <c r="F7" s="565">
        <v>1.5075231481481481E-2</v>
      </c>
      <c r="G7" s="565">
        <v>1.5311342592592592E-2</v>
      </c>
      <c r="H7" s="550">
        <v>1.5681712962962963E-2</v>
      </c>
      <c r="I7" s="550"/>
      <c r="J7" s="550">
        <v>1.5329861111111112E-2</v>
      </c>
      <c r="K7" s="563">
        <v>1.489699074074074E-2</v>
      </c>
      <c r="L7" s="563">
        <v>1.4480324074074074E-2</v>
      </c>
      <c r="M7" s="566">
        <v>1.4844907407407406E-2</v>
      </c>
      <c r="N7" s="564">
        <v>1.5290509259259261E-2</v>
      </c>
      <c r="P7" s="566">
        <v>1.4480324074074074E-2</v>
      </c>
      <c r="Q7" s="550">
        <f t="shared" si="0"/>
        <v>4.9324223416965353E-3</v>
      </c>
      <c r="R7" s="566">
        <v>1.3870601851851851E-2</v>
      </c>
      <c r="S7" s="615"/>
    </row>
    <row r="8" spans="1:19" s="82" customFormat="1" ht="18">
      <c r="A8" s="604" t="s">
        <v>24</v>
      </c>
      <c r="B8" s="604" t="s">
        <v>25</v>
      </c>
      <c r="C8" s="593">
        <v>8</v>
      </c>
      <c r="D8" s="564">
        <v>1.3075231481481481E-2</v>
      </c>
      <c r="E8" s="606">
        <v>1.6202546296296295E-2</v>
      </c>
      <c r="F8" s="565">
        <v>1.5466435185185187E-2</v>
      </c>
      <c r="G8" s="565">
        <v>1.5892361111111111E-2</v>
      </c>
      <c r="H8" s="566">
        <v>1.6313657407407409E-2</v>
      </c>
      <c r="I8" s="618"/>
      <c r="J8" s="566">
        <v>1.6788194444444446E-2</v>
      </c>
      <c r="K8" s="563">
        <v>1.5461805555555555E-2</v>
      </c>
      <c r="L8" s="563">
        <v>1.5221064814814814E-2</v>
      </c>
      <c r="M8" s="566">
        <v>1.5690972222222221E-2</v>
      </c>
      <c r="N8" s="566">
        <v>1.5300925925925926E-2</v>
      </c>
      <c r="P8" s="566">
        <v>1.5221064814814814E-2</v>
      </c>
      <c r="Q8" s="550">
        <f t="shared" si="0"/>
        <v>4.9357825567502983E-3</v>
      </c>
      <c r="R8" s="566">
        <v>1.5057870370370369E-2</v>
      </c>
      <c r="S8" s="615"/>
    </row>
    <row r="9" spans="1:19" s="82" customFormat="1" ht="18">
      <c r="A9" s="604" t="s">
        <v>128</v>
      </c>
      <c r="B9" s="604" t="s">
        <v>129</v>
      </c>
      <c r="C9" s="593">
        <v>12</v>
      </c>
      <c r="D9" s="564">
        <v>1.1822916666666667E-2</v>
      </c>
      <c r="E9" s="606">
        <v>1.5204861111111112E-2</v>
      </c>
      <c r="F9" s="565">
        <v>1.5045138888888887E-2</v>
      </c>
      <c r="G9" s="565">
        <v>1.6425925925925924E-2</v>
      </c>
      <c r="H9" s="566">
        <v>1.5825231481481482E-2</v>
      </c>
      <c r="I9" s="619"/>
      <c r="J9" s="619"/>
      <c r="K9" s="550">
        <v>1.5675925925925926E-2</v>
      </c>
      <c r="L9" s="593"/>
      <c r="M9" s="566">
        <v>1.5061342592592591E-2</v>
      </c>
      <c r="N9" s="550">
        <v>1.5496527777777777E-2</v>
      </c>
      <c r="P9" s="627">
        <v>1.5045138888888887E-2</v>
      </c>
      <c r="Q9" s="550">
        <f t="shared" si="0"/>
        <v>4.9988799283154119E-3</v>
      </c>
      <c r="R9" s="627">
        <v>1.5045138888888887E-2</v>
      </c>
      <c r="S9" s="615"/>
    </row>
    <row r="10" spans="1:19" s="82" customFormat="1" ht="18">
      <c r="A10" s="604" t="s">
        <v>114</v>
      </c>
      <c r="B10" s="604" t="s">
        <v>115</v>
      </c>
      <c r="C10" s="593">
        <v>8</v>
      </c>
      <c r="D10" s="564">
        <v>1.2575231481481481E-2</v>
      </c>
      <c r="E10" s="606">
        <v>1.5930555555555555E-2</v>
      </c>
      <c r="F10" s="565">
        <v>1.5267361111111112E-2</v>
      </c>
      <c r="G10" s="565">
        <v>1.5773148148148151E-2</v>
      </c>
      <c r="H10" s="566">
        <v>1.5850694444444445E-2</v>
      </c>
      <c r="I10" s="619"/>
      <c r="J10" s="566">
        <v>1.558101851851852E-2</v>
      </c>
      <c r="K10" s="591">
        <v>1.5171296296296296E-2</v>
      </c>
      <c r="L10" s="591">
        <v>1.4996527777777777E-2</v>
      </c>
      <c r="M10" s="566">
        <v>1.5847222222222224E-2</v>
      </c>
      <c r="N10" s="566">
        <v>1.557638888888889E-2</v>
      </c>
      <c r="P10" s="566">
        <v>1.4996527777777777E-2</v>
      </c>
      <c r="Q10" s="550">
        <f t="shared" si="0"/>
        <v>5.0246415770609319E-3</v>
      </c>
      <c r="R10" s="566">
        <v>1.4996527777777777E-2</v>
      </c>
      <c r="S10" s="615"/>
    </row>
    <row r="11" spans="1:19" s="82" customFormat="1" ht="18">
      <c r="A11" s="604" t="s">
        <v>24</v>
      </c>
      <c r="B11" s="604" t="s">
        <v>92</v>
      </c>
      <c r="C11" s="593">
        <v>11</v>
      </c>
      <c r="D11" s="564">
        <v>1.307175925925926E-2</v>
      </c>
      <c r="E11" s="606">
        <v>1.6239583333333335E-2</v>
      </c>
      <c r="F11" s="565">
        <v>1.5690972222222221E-2</v>
      </c>
      <c r="G11" s="565">
        <v>1.5944444444444445E-2</v>
      </c>
      <c r="H11" s="566">
        <v>1.638310185185185E-2</v>
      </c>
      <c r="I11" s="566"/>
      <c r="J11" s="566">
        <v>1.6166666666666666E-2</v>
      </c>
      <c r="K11" s="563">
        <v>1.5122685185185185E-2</v>
      </c>
      <c r="L11" s="563">
        <v>1.5050925925925926E-2</v>
      </c>
      <c r="M11" s="566">
        <v>1.5224537037037036E-2</v>
      </c>
      <c r="N11" s="566">
        <v>1.5584490740740741E-2</v>
      </c>
      <c r="P11" s="566">
        <v>1.5050925925925926E-2</v>
      </c>
      <c r="Q11" s="550">
        <f t="shared" si="0"/>
        <v>5.027255077658303E-3</v>
      </c>
      <c r="R11" s="566">
        <v>1.4368055555555558E-2</v>
      </c>
      <c r="S11" s="615"/>
    </row>
    <row r="12" spans="1:19" s="82" customFormat="1" ht="18">
      <c r="A12" s="604" t="s">
        <v>130</v>
      </c>
      <c r="B12" s="604" t="s">
        <v>131</v>
      </c>
      <c r="C12" s="593">
        <v>12</v>
      </c>
      <c r="D12" s="564">
        <v>1.2621527777777778E-2</v>
      </c>
      <c r="E12" s="606">
        <v>1.6137731481481482E-2</v>
      </c>
      <c r="F12" s="565">
        <v>1.5523148148148147E-2</v>
      </c>
      <c r="G12" s="623"/>
      <c r="H12" s="618"/>
      <c r="I12" s="566">
        <v>1.7031250000000001E-2</v>
      </c>
      <c r="J12" s="566">
        <v>1.6984953703703703E-2</v>
      </c>
      <c r="K12" s="566">
        <v>1.5744212962962963E-2</v>
      </c>
      <c r="L12" s="591">
        <v>1.5450231481481481E-2</v>
      </c>
      <c r="M12" s="566">
        <v>1.5655092592592592E-2</v>
      </c>
      <c r="N12" s="566">
        <v>1.5793981481481482E-2</v>
      </c>
      <c r="P12" s="566">
        <v>1.5450231481481481E-2</v>
      </c>
      <c r="Q12" s="550">
        <f t="shared" si="0"/>
        <v>5.0948327359617678E-3</v>
      </c>
      <c r="R12" s="566">
        <v>1.5450231481481481E-2</v>
      </c>
      <c r="S12" s="615"/>
    </row>
    <row r="13" spans="1:19" s="82" customFormat="1" ht="18">
      <c r="A13" s="604" t="s">
        <v>132</v>
      </c>
      <c r="B13" s="604" t="s">
        <v>98</v>
      </c>
      <c r="C13" s="593">
        <v>11</v>
      </c>
      <c r="D13" s="564">
        <v>1.3891203703703704E-2</v>
      </c>
      <c r="E13" s="606">
        <v>1.7358796296296296E-2</v>
      </c>
      <c r="F13" s="565">
        <v>1.8434027777777778E-2</v>
      </c>
      <c r="G13" s="565">
        <v>1.7232638888888891E-2</v>
      </c>
      <c r="H13" s="618"/>
      <c r="I13" s="566">
        <v>1.8038194444444444E-2</v>
      </c>
      <c r="J13" s="566">
        <v>1.833912037037037E-2</v>
      </c>
      <c r="K13" s="591">
        <v>1.6325231481481482E-2</v>
      </c>
      <c r="L13" s="591">
        <v>1.6055555555555556E-2</v>
      </c>
      <c r="M13" s="591">
        <v>1.5981481481481482E-2</v>
      </c>
      <c r="N13" s="591">
        <v>1.5800925925925927E-2</v>
      </c>
      <c r="P13" s="566">
        <v>1.5800925925925927E-2</v>
      </c>
      <c r="Q13" s="550">
        <f t="shared" si="0"/>
        <v>5.0970728793309442E-3</v>
      </c>
      <c r="R13" s="566">
        <v>1.5800925925925927E-2</v>
      </c>
      <c r="S13" s="615"/>
    </row>
    <row r="14" spans="1:19" s="82" customFormat="1" ht="18">
      <c r="A14" s="610" t="s">
        <v>133</v>
      </c>
      <c r="B14" s="610" t="s">
        <v>29</v>
      </c>
      <c r="C14" s="593">
        <v>10</v>
      </c>
      <c r="D14" s="550">
        <v>1.4563657407407407E-2</v>
      </c>
      <c r="E14" s="606">
        <v>1.8579861111111109E-2</v>
      </c>
      <c r="F14" s="624">
        <v>1.7015046296296295E-2</v>
      </c>
      <c r="G14" s="565">
        <v>1.7736111111111109E-2</v>
      </c>
      <c r="H14" s="618"/>
      <c r="I14" s="566">
        <v>1.7479166666666667E-2</v>
      </c>
      <c r="J14" s="566">
        <v>1.7371527777777777E-2</v>
      </c>
      <c r="K14" s="563">
        <v>1.5791666666666666E-2</v>
      </c>
      <c r="L14" s="566">
        <v>1.5958333333333335E-2</v>
      </c>
      <c r="M14" s="563">
        <v>1.5722222222222224E-2</v>
      </c>
      <c r="N14" s="566">
        <v>1.5954861111111111E-2</v>
      </c>
      <c r="P14" s="566">
        <v>1.5722222222222224E-2</v>
      </c>
      <c r="Q14" s="550">
        <f t="shared" si="0"/>
        <v>5.1467293906810032E-3</v>
      </c>
      <c r="R14" s="566">
        <v>1.5471874999999998E-2</v>
      </c>
      <c r="S14" s="615"/>
    </row>
    <row r="15" spans="1:19" s="82" customFormat="1" ht="18">
      <c r="A15" s="604" t="s">
        <v>38</v>
      </c>
      <c r="B15" s="604" t="s">
        <v>39</v>
      </c>
      <c r="C15" s="593">
        <v>10</v>
      </c>
      <c r="D15" s="564">
        <v>1.4243055555555557E-2</v>
      </c>
      <c r="E15" s="606">
        <v>1.794675925925926E-2</v>
      </c>
      <c r="F15" s="565">
        <v>1.8439814814814815E-2</v>
      </c>
      <c r="G15" s="565">
        <v>1.879050925925926E-2</v>
      </c>
      <c r="H15" s="618"/>
      <c r="I15" s="563">
        <v>1.7903935185185186E-2</v>
      </c>
      <c r="J15" s="563">
        <v>1.7723379629629631E-2</v>
      </c>
      <c r="K15" s="563">
        <v>1.6130787037037037E-2</v>
      </c>
      <c r="L15" s="591">
        <v>1.6046296296296295E-2</v>
      </c>
      <c r="M15" s="591">
        <v>1.5842592592592592E-2</v>
      </c>
      <c r="N15" s="566">
        <v>1.6230324074074074E-2</v>
      </c>
      <c r="P15" s="566">
        <v>1.5842592592592592E-2</v>
      </c>
      <c r="Q15" s="550">
        <f t="shared" si="0"/>
        <v>5.2355884109916368E-3</v>
      </c>
      <c r="R15" s="566">
        <v>1.5842592592592592E-2</v>
      </c>
      <c r="S15" s="615"/>
    </row>
    <row r="16" spans="1:19" s="82" customFormat="1" ht="18">
      <c r="A16" s="610" t="s">
        <v>134</v>
      </c>
      <c r="B16" s="610" t="s">
        <v>135</v>
      </c>
      <c r="C16" s="593">
        <v>11</v>
      </c>
      <c r="E16" s="606">
        <v>1.8052083333333333E-2</v>
      </c>
      <c r="F16" s="565">
        <v>1.7072916666666667E-2</v>
      </c>
      <c r="G16" s="565">
        <v>1.7400462962962965E-2</v>
      </c>
      <c r="I16" s="550">
        <v>1.7865740740740741E-2</v>
      </c>
      <c r="J16" s="550">
        <v>1.7383101851851851E-2</v>
      </c>
      <c r="K16" s="593"/>
      <c r="L16" s="563">
        <v>1.5927083333333331E-2</v>
      </c>
      <c r="M16" s="550">
        <v>1.6241898148148148E-2</v>
      </c>
      <c r="N16" s="566">
        <v>1.6362268518518519E-2</v>
      </c>
      <c r="P16" s="550">
        <v>1.5927083333333331E-2</v>
      </c>
      <c r="Q16" s="550">
        <f t="shared" si="0"/>
        <v>5.2781511350059734E-3</v>
      </c>
      <c r="R16" s="566">
        <v>1.5335763888888888E-2</v>
      </c>
      <c r="S16" s="615"/>
    </row>
    <row r="17" spans="1:19" s="82" customFormat="1" ht="18">
      <c r="A17" s="610" t="s">
        <v>136</v>
      </c>
      <c r="B17" s="610" t="s">
        <v>43</v>
      </c>
      <c r="C17" s="623">
        <v>9</v>
      </c>
      <c r="D17" s="550">
        <v>1.4936342592592591E-2</v>
      </c>
      <c r="E17" s="630">
        <v>1.8386574074074073E-2</v>
      </c>
      <c r="F17" s="637">
        <v>1.7444444444444446E-2</v>
      </c>
      <c r="G17" s="565">
        <v>1.7813657407407407E-2</v>
      </c>
      <c r="I17" s="593"/>
      <c r="J17" s="550">
        <v>1.8299768518518517E-2</v>
      </c>
      <c r="K17" s="591">
        <v>1.6637731481481479E-2</v>
      </c>
      <c r="L17" s="591">
        <v>1.6483796296296298E-2</v>
      </c>
      <c r="M17" s="591">
        <v>1.6325231481481482E-2</v>
      </c>
      <c r="N17" s="566">
        <v>1.6641203703703703E-2</v>
      </c>
      <c r="P17" s="566">
        <v>1.6325231481481482E-2</v>
      </c>
      <c r="Q17" s="550">
        <f t="shared" si="0"/>
        <v>5.3681302270011944E-3</v>
      </c>
      <c r="R17" s="566">
        <v>1.6325231481481482E-2</v>
      </c>
      <c r="S17" s="615"/>
    </row>
    <row r="18" spans="1:19" s="82" customFormat="1" ht="18">
      <c r="A18" s="610" t="s">
        <v>137</v>
      </c>
      <c r="B18" s="610" t="s">
        <v>138</v>
      </c>
      <c r="C18" s="623">
        <v>11</v>
      </c>
      <c r="D18" s="550">
        <v>1.4679398148148148E-2</v>
      </c>
      <c r="E18" s="625"/>
      <c r="F18" s="624">
        <v>1.8402777777777778E-2</v>
      </c>
      <c r="G18" s="565">
        <v>1.8065972222222223E-2</v>
      </c>
      <c r="I18" s="550">
        <v>1.8597222222222223E-2</v>
      </c>
      <c r="J18" s="591">
        <v>1.7568287037037035E-2</v>
      </c>
      <c r="K18" s="591">
        <v>1.6681712962962964E-2</v>
      </c>
      <c r="L18" s="591">
        <v>1.6299768518518519E-2</v>
      </c>
      <c r="M18" s="550">
        <v>1.6609953703703703E-2</v>
      </c>
      <c r="N18" s="566">
        <v>1.6759259259259258E-2</v>
      </c>
      <c r="P18" s="550">
        <v>1.6299768518518519E-2</v>
      </c>
      <c r="Q18" s="550">
        <f t="shared" si="0"/>
        <v>5.4062126642771798E-3</v>
      </c>
      <c r="R18" s="550">
        <v>1.6299768518518519E-2</v>
      </c>
      <c r="S18" s="615"/>
    </row>
    <row r="19" spans="1:19" s="82" customFormat="1" ht="18">
      <c r="A19" s="604" t="s">
        <v>139</v>
      </c>
      <c r="B19" s="604" t="s">
        <v>140</v>
      </c>
      <c r="C19" s="593">
        <v>10</v>
      </c>
      <c r="D19" s="564">
        <v>1.4298611111111111E-2</v>
      </c>
      <c r="E19" s="606">
        <v>1.8950231481481481E-2</v>
      </c>
      <c r="F19" s="624">
        <v>1.8347222222222223E-2</v>
      </c>
      <c r="G19" s="566">
        <v>1.9708333333333331E-2</v>
      </c>
      <c r="H19" s="618"/>
      <c r="I19" s="563">
        <v>1.7692129629629631E-2</v>
      </c>
      <c r="J19" s="563">
        <v>1.7498842592592594E-2</v>
      </c>
      <c r="K19" s="563">
        <v>1.6748842592592593E-2</v>
      </c>
      <c r="L19" s="563">
        <v>1.6100694444444442E-2</v>
      </c>
      <c r="M19" s="566">
        <v>1.6599537037037034E-2</v>
      </c>
      <c r="N19" s="566">
        <v>1.6938657407407406E-2</v>
      </c>
      <c r="P19" s="566">
        <v>1.6100694444444442E-2</v>
      </c>
      <c r="Q19" s="550">
        <f t="shared" si="0"/>
        <v>5.4640830346475502E-3</v>
      </c>
      <c r="R19" s="566">
        <v>1.5438194444444447E-2</v>
      </c>
      <c r="S19" s="615"/>
    </row>
    <row r="20" spans="1:19" s="82" customFormat="1" ht="18">
      <c r="A20" s="604" t="s">
        <v>67</v>
      </c>
      <c r="B20" s="604" t="s">
        <v>68</v>
      </c>
      <c r="C20" s="593">
        <v>10</v>
      </c>
      <c r="D20" s="564">
        <v>1.2770833333333334E-2</v>
      </c>
      <c r="E20" s="606">
        <v>1.6040509259259258E-2</v>
      </c>
      <c r="F20" s="565">
        <v>1.5351851851851851E-2</v>
      </c>
      <c r="G20" s="565">
        <v>1.7011574074074075E-2</v>
      </c>
      <c r="H20" s="550"/>
      <c r="I20" s="550">
        <v>1.738773148148148E-2</v>
      </c>
      <c r="J20" s="550">
        <v>1.734490740740741E-2</v>
      </c>
      <c r="K20" s="566">
        <v>1.6136574074074074E-2</v>
      </c>
      <c r="L20" s="566">
        <v>1.5444444444444443E-2</v>
      </c>
      <c r="M20" s="566">
        <v>1.5836805555555555E-2</v>
      </c>
      <c r="N20" s="566">
        <v>1.7013888888888887E-2</v>
      </c>
      <c r="P20" s="627">
        <v>1.5351851851851851E-2</v>
      </c>
      <c r="Q20" s="550">
        <f t="shared" si="0"/>
        <v>5.4883512544802865E-3</v>
      </c>
      <c r="R20" s="566">
        <v>1.3822453703703705E-2</v>
      </c>
      <c r="S20" s="615"/>
    </row>
    <row r="21" spans="1:19" s="82" customFormat="1" ht="18">
      <c r="A21" s="610" t="s">
        <v>141</v>
      </c>
      <c r="B21" s="610" t="s">
        <v>27</v>
      </c>
      <c r="C21" s="623">
        <v>9</v>
      </c>
      <c r="D21" s="550">
        <v>1.4599537037037038E-2</v>
      </c>
      <c r="E21" s="606">
        <v>1.799537037037037E-2</v>
      </c>
      <c r="F21" s="624">
        <v>1.7329861111111112E-2</v>
      </c>
      <c r="G21" s="565">
        <v>1.7484953703703704E-2</v>
      </c>
      <c r="I21" s="550">
        <v>1.8006944444444443E-2</v>
      </c>
      <c r="J21" s="563">
        <v>1.7238425925925924E-2</v>
      </c>
      <c r="K21" s="591">
        <v>1.642824074074074E-2</v>
      </c>
      <c r="L21" s="563">
        <v>1.6266203703703703E-2</v>
      </c>
      <c r="M21" s="131"/>
      <c r="N21" s="566">
        <v>1.7015046296296295E-2</v>
      </c>
      <c r="P21" s="550">
        <v>1.6266203703703703E-2</v>
      </c>
      <c r="Q21" s="550">
        <f t="shared" si="0"/>
        <v>5.488724611708482E-3</v>
      </c>
      <c r="R21" s="550">
        <v>1.642824074074074E-2</v>
      </c>
      <c r="S21" s="615"/>
    </row>
    <row r="22" spans="1:19" s="82" customFormat="1" ht="18">
      <c r="A22" s="604" t="s">
        <v>95</v>
      </c>
      <c r="B22" s="604" t="s">
        <v>96</v>
      </c>
      <c r="C22" s="593">
        <v>11</v>
      </c>
      <c r="D22" s="564">
        <v>1.4127314814814815E-2</v>
      </c>
      <c r="E22" s="606">
        <v>1.7469907407407406E-2</v>
      </c>
      <c r="F22" s="565">
        <v>1.659837962962963E-2</v>
      </c>
      <c r="G22" s="565">
        <v>1.7228009259259259E-2</v>
      </c>
      <c r="H22" s="618"/>
      <c r="I22" s="566">
        <v>1.8267361111111113E-2</v>
      </c>
      <c r="J22" s="566">
        <v>1.7258101851851851E-2</v>
      </c>
      <c r="K22" s="563">
        <v>1.5817129629629629E-2</v>
      </c>
      <c r="L22" s="563">
        <v>1.5690972222222221E-2</v>
      </c>
      <c r="M22" s="566">
        <v>1.5744212962962963E-2</v>
      </c>
      <c r="N22" s="566">
        <v>1.7246527777777777E-2</v>
      </c>
      <c r="P22" s="566">
        <v>1.5690972222222221E-2</v>
      </c>
      <c r="Q22" s="550">
        <f t="shared" si="0"/>
        <v>5.56339605734767E-3</v>
      </c>
      <c r="R22" s="566">
        <v>1.5142939814814814E-2</v>
      </c>
      <c r="S22" s="615"/>
    </row>
    <row r="23" spans="1:19" s="82" customFormat="1" ht="18">
      <c r="A23" s="610" t="s">
        <v>142</v>
      </c>
      <c r="B23" s="610" t="s">
        <v>143</v>
      </c>
      <c r="C23" s="623">
        <v>12</v>
      </c>
      <c r="D23" s="550">
        <v>1.4650462962962964E-2</v>
      </c>
      <c r="E23" s="606">
        <v>1.821412037037037E-2</v>
      </c>
      <c r="F23" s="624">
        <v>1.8131944444444444E-2</v>
      </c>
      <c r="G23" s="565">
        <v>1.7678240740740741E-2</v>
      </c>
      <c r="I23" s="550">
        <v>1.8637731481481481E-2</v>
      </c>
      <c r="J23" s="563">
        <v>1.7348379629629627E-2</v>
      </c>
      <c r="K23" s="563">
        <v>1.6862268518518516E-2</v>
      </c>
      <c r="L23" s="593"/>
      <c r="M23" s="131"/>
      <c r="N23" s="566">
        <v>1.7270833333333336E-2</v>
      </c>
      <c r="P23" s="550">
        <v>1.6862268518518516E-2</v>
      </c>
      <c r="Q23" s="550">
        <f t="shared" si="0"/>
        <v>5.5712365591397859E-3</v>
      </c>
      <c r="R23" s="550">
        <v>1.5784722222222224E-2</v>
      </c>
      <c r="S23" s="615"/>
    </row>
    <row r="24" spans="1:19" s="82" customFormat="1" ht="18">
      <c r="A24" s="604" t="s">
        <v>105</v>
      </c>
      <c r="B24" s="604" t="s">
        <v>106</v>
      </c>
      <c r="C24" s="593">
        <v>11</v>
      </c>
      <c r="D24" s="564">
        <v>1.4344907407407409E-2</v>
      </c>
      <c r="E24" s="613"/>
      <c r="F24" s="617"/>
      <c r="G24" s="565">
        <v>1.8166666666666668E-2</v>
      </c>
      <c r="H24" s="618"/>
      <c r="I24" s="619"/>
      <c r="J24" s="563">
        <v>1.8050925925925925E-2</v>
      </c>
      <c r="K24" s="563">
        <v>1.7980324074074076E-2</v>
      </c>
      <c r="L24" s="563">
        <v>1.7042824074074075E-2</v>
      </c>
      <c r="M24" s="566">
        <v>1.7534722222222222E-2</v>
      </c>
      <c r="N24" s="566">
        <v>1.7359953703703704E-2</v>
      </c>
      <c r="P24" s="566">
        <v>1.7042824074074075E-2</v>
      </c>
      <c r="Q24" s="550">
        <f t="shared" si="0"/>
        <v>5.5999850657108717E-3</v>
      </c>
      <c r="R24" s="566">
        <v>1.5951273148148148E-2</v>
      </c>
      <c r="S24" s="615"/>
    </row>
    <row r="25" spans="1:19" s="82" customFormat="1" ht="18">
      <c r="A25" s="604" t="s">
        <v>144</v>
      </c>
      <c r="B25" s="604" t="s">
        <v>145</v>
      </c>
      <c r="C25" s="593">
        <v>12</v>
      </c>
      <c r="D25" s="564">
        <v>1.3792824074074075E-2</v>
      </c>
      <c r="E25" s="625"/>
      <c r="F25" s="624">
        <v>1.7380787037037038E-2</v>
      </c>
      <c r="G25" s="565">
        <v>1.7915509259259259E-2</v>
      </c>
      <c r="H25" s="618"/>
      <c r="I25" s="619"/>
      <c r="J25" s="566">
        <v>1.7686342592592594E-2</v>
      </c>
      <c r="K25" s="563">
        <v>1.6746527777777777E-2</v>
      </c>
      <c r="L25" s="563">
        <v>1.6340277777777776E-2</v>
      </c>
      <c r="M25" s="550">
        <v>1.6702546296296295E-2</v>
      </c>
      <c r="N25" s="566">
        <v>1.7385416666666667E-2</v>
      </c>
      <c r="P25" s="550">
        <v>1.6340277777777776E-2</v>
      </c>
      <c r="Q25" s="550">
        <f t="shared" si="0"/>
        <v>5.6081989247311831E-3</v>
      </c>
      <c r="R25" s="570">
        <v>1.402662037037037E-2</v>
      </c>
    </row>
    <row r="26" spans="1:19" s="82" customFormat="1" ht="18">
      <c r="A26" s="604" t="s">
        <v>24</v>
      </c>
      <c r="B26" s="604" t="s">
        <v>107</v>
      </c>
      <c r="C26" s="593">
        <v>11</v>
      </c>
      <c r="D26" s="564"/>
      <c r="E26" s="606"/>
      <c r="F26" s="565">
        <v>1.8082175925925929E-2</v>
      </c>
      <c r="G26" s="565">
        <v>1.8184027777777775E-2</v>
      </c>
      <c r="H26" s="618"/>
      <c r="I26" s="619"/>
      <c r="J26" s="566">
        <v>1.8393518518518521E-2</v>
      </c>
      <c r="K26" s="563">
        <v>1.770023148148148E-2</v>
      </c>
      <c r="L26" s="563">
        <v>1.7339120370370369E-2</v>
      </c>
      <c r="M26" s="563">
        <v>1.7225694444444443E-2</v>
      </c>
      <c r="N26" s="566">
        <v>1.7804398148148149E-2</v>
      </c>
      <c r="P26" s="566">
        <v>1.7225694444444443E-2</v>
      </c>
      <c r="Q26" s="550">
        <f t="shared" si="0"/>
        <v>5.7433542413381127E-3</v>
      </c>
      <c r="R26" s="566">
        <v>1.6097800925925925E-2</v>
      </c>
    </row>
    <row r="27" spans="1:19" s="82" customFormat="1" ht="18">
      <c r="A27" s="604" t="s">
        <v>54</v>
      </c>
      <c r="B27" s="604" t="s">
        <v>55</v>
      </c>
      <c r="C27" s="593">
        <v>9</v>
      </c>
      <c r="D27" s="564">
        <v>1.6417824074074074E-2</v>
      </c>
      <c r="E27" s="606">
        <v>2.0234953703703703E-2</v>
      </c>
      <c r="F27" s="624">
        <v>1.9137731481481481E-2</v>
      </c>
      <c r="G27" s="554">
        <v>2.110416666666667E-2</v>
      </c>
      <c r="H27" s="618"/>
      <c r="I27" s="566">
        <v>2.0112268518518519E-2</v>
      </c>
      <c r="J27" s="566">
        <v>1.865162037037037E-2</v>
      </c>
      <c r="K27" s="563">
        <v>1.7329861111111112E-2</v>
      </c>
      <c r="L27" s="566">
        <v>1.7495370370370369E-2</v>
      </c>
      <c r="M27" s="566">
        <v>1.7783564814814815E-2</v>
      </c>
      <c r="N27" s="566">
        <v>1.8006944444444443E-2</v>
      </c>
      <c r="P27" s="566">
        <v>1.7329861111111112E-2</v>
      </c>
      <c r="Q27" s="550">
        <f t="shared" si="0"/>
        <v>5.808691756272401E-3</v>
      </c>
      <c r="R27" s="566">
        <v>1.6337962962962964E-2</v>
      </c>
    </row>
    <row r="28" spans="1:19" s="82" customFormat="1" ht="18">
      <c r="A28" s="604" t="s">
        <v>116</v>
      </c>
      <c r="B28" s="604" t="s">
        <v>117</v>
      </c>
      <c r="C28" s="593">
        <v>11</v>
      </c>
      <c r="D28" s="564">
        <v>1.4606481481481482E-2</v>
      </c>
      <c r="E28" s="606">
        <v>1.9625E-2</v>
      </c>
      <c r="F28" s="624">
        <v>1.7924768518518517E-2</v>
      </c>
      <c r="G28" s="554">
        <v>1.9677083333333335E-2</v>
      </c>
      <c r="H28" s="618"/>
      <c r="I28" s="566">
        <v>1.9709490740740739E-2</v>
      </c>
      <c r="J28" s="566">
        <v>1.8327546296296297E-2</v>
      </c>
      <c r="K28" s="563">
        <v>1.7278935185185185E-2</v>
      </c>
      <c r="L28" s="566">
        <v>1.7608796296296296E-2</v>
      </c>
      <c r="M28" s="566">
        <v>1.8311342592592591E-2</v>
      </c>
      <c r="N28" s="566">
        <v>1.8864583333333334E-2</v>
      </c>
      <c r="P28" s="566">
        <v>1.7278935185185185E-2</v>
      </c>
      <c r="Q28" s="550">
        <f t="shared" si="0"/>
        <v>6.0853494623655914E-3</v>
      </c>
      <c r="R28" s="566">
        <v>1.6485185185185186E-2</v>
      </c>
      <c r="S28" s="615"/>
    </row>
    <row r="29" spans="1:19" s="82" customFormat="1" ht="18">
      <c r="A29" s="604" t="s">
        <v>146</v>
      </c>
      <c r="B29" s="604" t="s">
        <v>147</v>
      </c>
      <c r="C29" s="593">
        <v>12</v>
      </c>
      <c r="D29" s="564">
        <v>1.5785879629629629E-2</v>
      </c>
      <c r="E29" s="606">
        <v>2.0160879629629629E-2</v>
      </c>
      <c r="F29" s="624"/>
      <c r="G29" s="565">
        <v>1.9966435185185184E-2</v>
      </c>
      <c r="H29" s="618"/>
      <c r="I29" s="563">
        <v>1.9971064814814813E-2</v>
      </c>
      <c r="J29" s="566">
        <v>2.0045138888888887E-2</v>
      </c>
      <c r="K29" s="563">
        <v>1.8374999999999999E-2</v>
      </c>
      <c r="L29" s="566">
        <v>1.855787037037037E-2</v>
      </c>
      <c r="M29" s="566">
        <v>1.8466435185185183E-2</v>
      </c>
      <c r="N29" s="566">
        <v>1.9269675925925926E-2</v>
      </c>
      <c r="P29" s="566">
        <v>1.8374999999999999E-2</v>
      </c>
      <c r="Q29" s="550">
        <f t="shared" si="0"/>
        <v>6.2160244922341698E-3</v>
      </c>
      <c r="R29" s="566">
        <v>1.683449074074074E-2</v>
      </c>
      <c r="S29" s="615"/>
    </row>
    <row r="30" spans="1:19" s="82" customFormat="1" ht="18">
      <c r="A30" s="604" t="s">
        <v>44</v>
      </c>
      <c r="B30" s="604" t="s">
        <v>45</v>
      </c>
      <c r="C30" s="593">
        <v>8</v>
      </c>
      <c r="D30" s="564">
        <v>1.6017361111111111E-2</v>
      </c>
      <c r="E30" s="606">
        <v>2.1190972222222226E-2</v>
      </c>
      <c r="F30" s="628" t="s">
        <v>148</v>
      </c>
      <c r="G30" s="639">
        <v>8.9062499999999992E-3</v>
      </c>
      <c r="H30" s="618"/>
      <c r="I30" s="566">
        <v>2.1921296296296296E-2</v>
      </c>
      <c r="J30" s="566">
        <v>1.959375E-2</v>
      </c>
      <c r="K30" s="591">
        <v>1.8297453703703701E-2</v>
      </c>
      <c r="L30" s="591">
        <v>1.824537037037037E-2</v>
      </c>
      <c r="M30" s="566">
        <v>1.9017361111111113E-2</v>
      </c>
      <c r="N30" s="566">
        <v>1.9270833333333334E-2</v>
      </c>
      <c r="P30" s="566">
        <v>1.824537037037037E-2</v>
      </c>
      <c r="Q30" s="550">
        <f t="shared" si="0"/>
        <v>6.2163978494623661E-3</v>
      </c>
      <c r="R30" s="566">
        <v>1.824537037037037E-2</v>
      </c>
    </row>
    <row r="31" spans="1:19" s="82" customFormat="1" ht="18">
      <c r="A31" s="604" t="s">
        <v>103</v>
      </c>
      <c r="B31" s="604" t="s">
        <v>104</v>
      </c>
      <c r="C31" s="593">
        <v>11</v>
      </c>
      <c r="D31" s="564"/>
      <c r="E31" s="612"/>
      <c r="F31" s="565"/>
      <c r="G31" s="566"/>
      <c r="H31" s="618"/>
      <c r="I31" s="618"/>
      <c r="J31" s="563">
        <v>2.0197916666666666E-2</v>
      </c>
      <c r="K31" s="563">
        <v>1.8996527777777779E-2</v>
      </c>
      <c r="L31" s="563">
        <v>1.8847222222222224E-2</v>
      </c>
      <c r="M31" s="563">
        <v>1.8708333333333334E-2</v>
      </c>
      <c r="N31" s="566">
        <v>1.9878472222222224E-2</v>
      </c>
      <c r="P31" s="566">
        <v>1.8708333333333334E-2</v>
      </c>
      <c r="Q31" s="550">
        <f t="shared" si="0"/>
        <v>6.4124103942652336E-3</v>
      </c>
      <c r="R31" s="566">
        <v>1.6178356481481481E-2</v>
      </c>
    </row>
    <row r="32" spans="1:19" s="82" customFormat="1" ht="18">
      <c r="A32" s="604" t="s">
        <v>118</v>
      </c>
      <c r="B32" s="604" t="s">
        <v>119</v>
      </c>
      <c r="C32" s="593">
        <v>10</v>
      </c>
      <c r="D32" s="564">
        <v>1.7633101851851851E-2</v>
      </c>
      <c r="E32" s="626"/>
      <c r="F32" s="565">
        <v>2.0907407407407406E-2</v>
      </c>
      <c r="G32" s="565">
        <v>2.2945601851851849E-2</v>
      </c>
      <c r="H32" s="618"/>
      <c r="I32" s="566">
        <v>2.1900462962962965E-2</v>
      </c>
      <c r="J32" s="566">
        <v>2.1454861111111112E-2</v>
      </c>
      <c r="K32" s="563">
        <v>1.9885416666666666E-2</v>
      </c>
      <c r="L32" s="566"/>
      <c r="M32" s="563">
        <v>1.9408564814814816E-2</v>
      </c>
      <c r="N32" s="566">
        <v>2.009027777777778E-2</v>
      </c>
      <c r="P32" s="566">
        <v>1.9408564814814816E-2</v>
      </c>
      <c r="Q32" s="550">
        <f t="shared" si="0"/>
        <v>6.4807347670250903E-3</v>
      </c>
      <c r="R32" s="566">
        <v>1.8594097222222224E-2</v>
      </c>
    </row>
    <row r="33" spans="1:18" s="82" customFormat="1" ht="18">
      <c r="A33" s="610" t="s">
        <v>50</v>
      </c>
      <c r="B33" s="610" t="s">
        <v>51</v>
      </c>
      <c r="C33" s="623">
        <v>8</v>
      </c>
      <c r="D33" s="550">
        <v>1.7131944444444446E-2</v>
      </c>
      <c r="E33" s="604"/>
      <c r="G33" s="640">
        <v>9.0787037037037051E-3</v>
      </c>
      <c r="I33" s="593"/>
      <c r="J33" s="641">
        <v>2.001388888888889E-2</v>
      </c>
      <c r="K33" s="591">
        <v>1.8776620370370371E-2</v>
      </c>
      <c r="L33" s="593"/>
      <c r="M33" s="550">
        <v>1.9015046296296297E-2</v>
      </c>
      <c r="N33" s="550">
        <v>2.0113425925925927E-2</v>
      </c>
      <c r="P33" s="550">
        <v>1.8776620370370371E-2</v>
      </c>
      <c r="Q33" s="550">
        <f t="shared" si="0"/>
        <v>6.4882019115890081E-3</v>
      </c>
      <c r="R33" s="550">
        <v>1.8776620370370371E-2</v>
      </c>
    </row>
    <row r="34" spans="1:18" s="82" customFormat="1" ht="18">
      <c r="A34" s="610" t="s">
        <v>54</v>
      </c>
      <c r="B34" s="610" t="s">
        <v>113</v>
      </c>
      <c r="C34" s="623">
        <v>11</v>
      </c>
      <c r="D34" s="550">
        <v>1.771412037037037E-2</v>
      </c>
      <c r="E34" s="606">
        <v>2.3203703703703702E-2</v>
      </c>
      <c r="F34" s="637">
        <v>2.2377314814814819E-2</v>
      </c>
      <c r="G34" s="550">
        <v>2.3059027777777779E-2</v>
      </c>
      <c r="I34" s="550">
        <v>2.3523148148148151E-2</v>
      </c>
      <c r="J34" s="550">
        <v>2.3164351851851853E-2</v>
      </c>
      <c r="K34" s="591">
        <v>1.9783564814814813E-2</v>
      </c>
      <c r="L34" s="550">
        <v>2.241319444444444E-2</v>
      </c>
      <c r="M34" s="550">
        <v>2.089699074074074E-2</v>
      </c>
      <c r="N34" s="566">
        <v>2.0280092592592593E-2</v>
      </c>
      <c r="P34" s="550">
        <v>1.9783564814814813E-2</v>
      </c>
      <c r="Q34" s="550">
        <f t="shared" si="0"/>
        <v>6.5419653524492229E-3</v>
      </c>
      <c r="R34" s="550">
        <v>1.9783564814814813E-2</v>
      </c>
    </row>
    <row r="35" spans="1:18" s="82" customFormat="1" ht="18">
      <c r="A35" s="608" t="s">
        <v>122</v>
      </c>
      <c r="B35" s="608" t="s">
        <v>123</v>
      </c>
      <c r="C35" s="593">
        <v>8</v>
      </c>
      <c r="D35" s="550">
        <v>2.0634259259259258E-2</v>
      </c>
      <c r="E35" s="604"/>
      <c r="F35" s="631" t="s">
        <v>149</v>
      </c>
      <c r="G35" s="640">
        <v>1.0262731481481482E-2</v>
      </c>
      <c r="I35" s="641">
        <v>2.3692129629629629E-2</v>
      </c>
      <c r="J35" s="591">
        <v>2.3185185185185184E-2</v>
      </c>
      <c r="K35" s="591">
        <v>2.2778935185185187E-2</v>
      </c>
      <c r="L35" s="591">
        <v>2.2420138888888885E-2</v>
      </c>
      <c r="M35" s="591">
        <v>2.1069444444444446E-2</v>
      </c>
      <c r="N35" s="591">
        <v>2.0898148148148148E-2</v>
      </c>
      <c r="P35" s="566">
        <v>2.0898148148148148E-2</v>
      </c>
      <c r="Q35" s="550">
        <f t="shared" si="0"/>
        <v>6.7413381123058542E-3</v>
      </c>
      <c r="R35" s="566">
        <v>2.0898148148148148E-2</v>
      </c>
    </row>
    <row r="36" spans="1:18" s="82" customFormat="1" ht="18">
      <c r="A36" s="610" t="s">
        <v>46</v>
      </c>
      <c r="B36" s="610" t="s">
        <v>47</v>
      </c>
      <c r="C36" s="623">
        <v>7</v>
      </c>
      <c r="D36" s="550">
        <v>1.564236111111111E-2</v>
      </c>
      <c r="E36" s="610"/>
      <c r="G36" s="640">
        <v>1.0684027777777778E-2</v>
      </c>
      <c r="I36" s="641">
        <v>2.3680555555555555E-2</v>
      </c>
      <c r="J36" s="591">
        <v>2.204398148148148E-2</v>
      </c>
      <c r="K36" s="591">
        <v>1.9896990740740739E-2</v>
      </c>
      <c r="L36" s="550">
        <v>2.0297453703703703E-2</v>
      </c>
      <c r="M36" s="550">
        <v>2.0339120370370372E-2</v>
      </c>
      <c r="N36" s="566">
        <v>2.0920138888888887E-2</v>
      </c>
      <c r="P36" s="550">
        <v>1.9896990740740739E-2</v>
      </c>
      <c r="Q36" s="550">
        <f t="shared" si="0"/>
        <v>6.7484318996415766E-3</v>
      </c>
      <c r="R36" s="550">
        <v>1.9896990740740739E-2</v>
      </c>
    </row>
    <row r="37" spans="1:18" s="82" customFormat="1" ht="18">
      <c r="A37" s="610" t="s">
        <v>56</v>
      </c>
      <c r="B37" s="610" t="s">
        <v>150</v>
      </c>
      <c r="C37" s="623">
        <v>12</v>
      </c>
      <c r="E37" s="630">
        <v>2.3163194444444441E-2</v>
      </c>
      <c r="F37" s="637">
        <v>2.1703703703703701E-2</v>
      </c>
      <c r="G37" s="550">
        <v>2.3064814814814812E-2</v>
      </c>
      <c r="I37" s="593"/>
      <c r="J37" s="550">
        <v>2.3625000000000004E-2</v>
      </c>
      <c r="K37" s="591">
        <v>2.1048611111111112E-2</v>
      </c>
      <c r="L37" s="591">
        <v>2.0498842592592593E-2</v>
      </c>
      <c r="M37" s="550">
        <v>2.0820601851851851E-2</v>
      </c>
      <c r="N37" s="566">
        <v>2.10787037037037E-2</v>
      </c>
      <c r="P37" s="550">
        <v>2.0498842592592593E-2</v>
      </c>
      <c r="Q37" s="550">
        <f t="shared" si="0"/>
        <v>6.7995818399044193E-3</v>
      </c>
      <c r="R37" s="550">
        <v>2.0498842592592593E-2</v>
      </c>
    </row>
    <row r="38" spans="1:18" s="82" customFormat="1" ht="18">
      <c r="A38" s="604" t="s">
        <v>151</v>
      </c>
      <c r="B38" s="604" t="s">
        <v>109</v>
      </c>
      <c r="C38" s="593">
        <v>11</v>
      </c>
      <c r="D38" s="564">
        <v>1.8975694444444444E-2</v>
      </c>
      <c r="E38" s="606">
        <v>2.3131944444444445E-2</v>
      </c>
      <c r="F38" s="624">
        <v>2.2093749999999999E-2</v>
      </c>
      <c r="G38" s="565">
        <v>2.2694444444444444E-2</v>
      </c>
      <c r="H38" s="618"/>
      <c r="I38" s="619"/>
      <c r="J38" s="566">
        <v>2.2340277777777778E-2</v>
      </c>
      <c r="K38" s="563">
        <v>2.0814814814814814E-2</v>
      </c>
      <c r="L38" s="563">
        <v>2.0710648148148148E-2</v>
      </c>
      <c r="M38" s="566">
        <v>2.1427083333333333E-2</v>
      </c>
      <c r="N38" s="566">
        <v>2.1167824074074072E-2</v>
      </c>
      <c r="P38" s="566">
        <v>2.0710648148148148E-2</v>
      </c>
      <c r="Q38" s="550">
        <f t="shared" si="0"/>
        <v>6.8283303464755068E-3</v>
      </c>
      <c r="R38" s="566">
        <v>2.027013888888889E-2</v>
      </c>
    </row>
    <row r="39" spans="1:18" s="82" customFormat="1" ht="18">
      <c r="A39" s="610" t="s">
        <v>152</v>
      </c>
      <c r="B39" s="610" t="s">
        <v>110</v>
      </c>
      <c r="C39" s="623">
        <v>11</v>
      </c>
      <c r="D39" s="550">
        <v>1.9113425925925926E-2</v>
      </c>
      <c r="E39" s="630">
        <v>2.3503472222222221E-2</v>
      </c>
      <c r="F39" s="637">
        <v>2.3265046296296294E-2</v>
      </c>
      <c r="G39" s="550">
        <v>2.3685185185185188E-2</v>
      </c>
      <c r="I39" s="550">
        <v>2.3339120370370368E-2</v>
      </c>
      <c r="J39" s="591">
        <v>2.2763888888888889E-2</v>
      </c>
      <c r="K39" s="591">
        <v>2.1193287037037035E-2</v>
      </c>
      <c r="L39" s="591">
        <v>2.0503472222222222E-2</v>
      </c>
      <c r="M39" s="591">
        <v>2.0491898148148148E-2</v>
      </c>
      <c r="N39" s="566">
        <v>2.1390046296296292E-2</v>
      </c>
      <c r="P39" s="566">
        <v>2.0491898148148148E-2</v>
      </c>
      <c r="Q39" s="550">
        <f t="shared" si="0"/>
        <v>6.9000149342891264E-3</v>
      </c>
      <c r="R39" s="566">
        <v>2.0491898148148148E-2</v>
      </c>
    </row>
    <row r="40" spans="1:18" s="82" customFormat="1" ht="18">
      <c r="A40" s="604" t="s">
        <v>77</v>
      </c>
      <c r="B40" s="604" t="s">
        <v>78</v>
      </c>
      <c r="C40" s="593">
        <v>9</v>
      </c>
      <c r="D40" s="593"/>
      <c r="E40" s="606"/>
      <c r="F40" s="565">
        <v>2.3353009259259257E-2</v>
      </c>
      <c r="G40" s="638">
        <v>1.1517361111111112E-2</v>
      </c>
      <c r="H40" s="618"/>
      <c r="I40" s="566">
        <v>2.4340277777777777E-2</v>
      </c>
      <c r="J40" s="566">
        <v>2.363888888888889E-2</v>
      </c>
      <c r="K40" s="591">
        <v>2.1149305555555553E-2</v>
      </c>
      <c r="L40" s="591">
        <v>2.057060185185185E-2</v>
      </c>
      <c r="M40" s="566">
        <v>2.0903935185185185E-2</v>
      </c>
      <c r="N40" s="566">
        <v>2.1393518518518517E-2</v>
      </c>
      <c r="P40" s="566">
        <v>2.057060185185185E-2</v>
      </c>
      <c r="Q40" s="550">
        <f t="shared" si="0"/>
        <v>6.9011350059737147E-3</v>
      </c>
      <c r="R40" s="566">
        <v>2.057060185185185E-2</v>
      </c>
    </row>
    <row r="41" spans="1:18" s="82" customFormat="1" ht="18">
      <c r="A41" s="604" t="s">
        <v>153</v>
      </c>
      <c r="B41" s="610" t="s">
        <v>154</v>
      </c>
      <c r="C41" s="623">
        <v>11</v>
      </c>
      <c r="G41" s="131"/>
      <c r="K41" s="641">
        <v>2.1184027777777777E-2</v>
      </c>
      <c r="L41" s="593"/>
      <c r="M41" s="591">
        <v>2.0809027777777777E-2</v>
      </c>
      <c r="N41" s="566">
        <v>2.2400462962962966E-2</v>
      </c>
      <c r="P41" s="566">
        <v>2.0809027777777777E-2</v>
      </c>
      <c r="Q41" s="550">
        <f t="shared" si="0"/>
        <v>7.2259557945041821E-3</v>
      </c>
      <c r="R41" s="566">
        <v>2.0809027777777777E-2</v>
      </c>
    </row>
    <row r="42" spans="1:18" s="82" customFormat="1" ht="18">
      <c r="A42" s="604" t="s">
        <v>36</v>
      </c>
      <c r="B42" s="604" t="s">
        <v>94</v>
      </c>
      <c r="C42" s="593">
        <v>11</v>
      </c>
      <c r="D42" s="564">
        <v>1.3108796296296294E-2</v>
      </c>
      <c r="E42" s="606">
        <v>1.6122685185185184E-2</v>
      </c>
      <c r="F42" s="565">
        <v>1.5797453703703706E-2</v>
      </c>
      <c r="G42" s="565">
        <v>1.7061342592592593E-2</v>
      </c>
      <c r="H42" s="566"/>
      <c r="I42" s="550">
        <v>1.678587962962963E-2</v>
      </c>
      <c r="J42" s="566">
        <v>1.702199074074074E-2</v>
      </c>
      <c r="K42" s="566">
        <v>1.5835648148148151E-2</v>
      </c>
      <c r="L42" s="566">
        <v>1.5842592592592592E-2</v>
      </c>
      <c r="M42" s="566">
        <v>1.6190972222222221E-2</v>
      </c>
      <c r="N42" s="566"/>
      <c r="P42" s="627">
        <v>1.5797453703703706E-2</v>
      </c>
      <c r="Q42" s="550"/>
      <c r="R42" s="566">
        <v>1.4280902777777778E-2</v>
      </c>
    </row>
    <row r="43" spans="1:18" s="82" customFormat="1" ht="18">
      <c r="A43" s="604" t="s">
        <v>77</v>
      </c>
      <c r="B43" s="604" t="s">
        <v>102</v>
      </c>
      <c r="C43" s="593">
        <v>11</v>
      </c>
      <c r="D43" s="564">
        <v>1.3464120370370369E-2</v>
      </c>
      <c r="E43" s="606">
        <v>1.6554398148148148E-2</v>
      </c>
      <c r="F43" s="565">
        <v>1.6413194444444446E-2</v>
      </c>
      <c r="G43" s="565">
        <v>1.687962962962963E-2</v>
      </c>
      <c r="H43" s="618"/>
      <c r="I43" s="566">
        <v>1.7863425925925925E-2</v>
      </c>
      <c r="J43" s="619"/>
      <c r="K43" s="566">
        <v>1.6589120370370369E-2</v>
      </c>
      <c r="L43" s="566">
        <v>1.6657407407407409E-2</v>
      </c>
      <c r="M43" s="566">
        <v>1.7216435185185185E-2</v>
      </c>
      <c r="N43" s="566"/>
      <c r="P43" s="627">
        <v>1.6413194444444446E-2</v>
      </c>
      <c r="Q43" s="550"/>
      <c r="R43" s="566">
        <v>1.4387731481481482E-2</v>
      </c>
    </row>
    <row r="44" spans="1:18" s="82" customFormat="1" ht="18">
      <c r="A44" s="604" t="s">
        <v>155</v>
      </c>
      <c r="B44" s="604" t="s">
        <v>156</v>
      </c>
      <c r="C44" s="593">
        <v>9</v>
      </c>
      <c r="D44" s="550">
        <v>2.0600694444444446E-2</v>
      </c>
      <c r="E44" s="612"/>
      <c r="F44" s="617"/>
      <c r="G44" s="640">
        <v>1.0195601851851852E-2</v>
      </c>
      <c r="I44" s="642" t="s">
        <v>157</v>
      </c>
      <c r="J44" s="591">
        <v>2.3197916666666665E-2</v>
      </c>
      <c r="K44" s="593"/>
      <c r="L44" s="591">
        <v>2.178009259259259E-2</v>
      </c>
      <c r="M44" s="550">
        <v>2.4099537037037034E-2</v>
      </c>
      <c r="N44" s="619"/>
      <c r="P44" s="550">
        <v>2.178009259259259E-2</v>
      </c>
      <c r="Q44" s="550"/>
      <c r="R44" s="550">
        <v>2.178009259259259E-2</v>
      </c>
    </row>
    <row r="45" spans="1:18" s="82" customFormat="1" ht="18">
      <c r="A45" s="610" t="s">
        <v>158</v>
      </c>
      <c r="B45" s="610" t="s">
        <v>159</v>
      </c>
      <c r="C45" s="623">
        <v>9</v>
      </c>
      <c r="D45" s="550">
        <v>1.6358796296296295E-2</v>
      </c>
      <c r="E45" s="604"/>
      <c r="G45" s="640">
        <v>1.0276620370370372E-2</v>
      </c>
      <c r="I45" s="593"/>
      <c r="J45" s="593"/>
      <c r="K45" s="593"/>
      <c r="N45" s="619"/>
      <c r="Q45" s="550"/>
    </row>
    <row r="46" spans="1:18" s="82" customFormat="1" ht="18">
      <c r="A46" s="604" t="s">
        <v>71</v>
      </c>
      <c r="B46" s="604" t="s">
        <v>72</v>
      </c>
      <c r="C46" s="593">
        <v>8</v>
      </c>
      <c r="D46" s="550">
        <v>1.6421296296296298E-2</v>
      </c>
      <c r="E46" s="612"/>
      <c r="F46" s="629" t="s">
        <v>160</v>
      </c>
      <c r="G46" s="640">
        <v>9.3703703703703709E-3</v>
      </c>
      <c r="I46" s="550">
        <v>2.1923611111111112E-2</v>
      </c>
      <c r="J46" s="593"/>
      <c r="K46" s="619"/>
      <c r="L46" s="566"/>
      <c r="M46" s="612"/>
      <c r="N46" s="619"/>
      <c r="P46" s="566"/>
      <c r="Q46" s="550"/>
      <c r="R46" s="566">
        <v>1.9467592592592595E-2</v>
      </c>
    </row>
    <row r="47" spans="1:18" s="82" customFormat="1" ht="18">
      <c r="A47" s="604" t="s">
        <v>100</v>
      </c>
      <c r="B47" s="604" t="s">
        <v>101</v>
      </c>
      <c r="C47" s="593">
        <v>11</v>
      </c>
      <c r="D47" s="564"/>
      <c r="E47" s="611"/>
      <c r="F47" s="565"/>
      <c r="G47" s="566"/>
      <c r="H47" s="618"/>
      <c r="I47" s="618"/>
      <c r="J47" s="618"/>
      <c r="K47" s="593"/>
      <c r="L47" s="593"/>
      <c r="M47" s="604"/>
      <c r="N47" s="593"/>
      <c r="P47" s="550"/>
      <c r="Q47" s="550"/>
      <c r="R47" s="566">
        <v>1.6151620370370368E-2</v>
      </c>
    </row>
    <row r="50" spans="5:7" ht="20.100000000000001">
      <c r="E50" s="632"/>
      <c r="F50" s="633" t="s">
        <v>83</v>
      </c>
      <c r="G50" s="131"/>
    </row>
    <row r="51" spans="5:7" ht="18">
      <c r="E51" s="632"/>
      <c r="F51" s="634" t="s">
        <v>84</v>
      </c>
      <c r="G51" s="131"/>
    </row>
    <row r="52" spans="5:7" ht="18">
      <c r="E52" s="632"/>
      <c r="F52" s="635" t="s">
        <v>85</v>
      </c>
      <c r="G52" s="131"/>
    </row>
    <row r="53" spans="5:7" ht="18">
      <c r="E53" s="632"/>
      <c r="F53" s="636" t="s">
        <v>86</v>
      </c>
      <c r="G53" s="131"/>
    </row>
  </sheetData>
  <sortState xmlns:xlrd2="http://schemas.microsoft.com/office/spreadsheetml/2017/richdata2" ref="A2:R47">
    <sortCondition ref="N2:N47"/>
  </sortState>
  <pageMargins left="0.7" right="0.7" top="0.75" bottom="0.75" header="0.3" footer="0.3"/>
  <pageSetup scale="51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79C91-D394-C94C-B351-0F07D1934745}">
  <sheetPr>
    <pageSetUpPr fitToPage="1"/>
  </sheetPr>
  <dimension ref="A1:R54"/>
  <sheetViews>
    <sheetView workbookViewId="0">
      <selection activeCell="H13" sqref="H13"/>
    </sheetView>
  </sheetViews>
  <sheetFormatPr defaultColWidth="11.42578125" defaultRowHeight="12.95"/>
  <cols>
    <col min="1" max="1" width="17.28515625" customWidth="1"/>
    <col min="2" max="2" width="19.7109375" customWidth="1"/>
    <col min="3" max="3" width="9.42578125" customWidth="1"/>
    <col min="4" max="4" width="14.7109375" customWidth="1"/>
    <col min="5" max="5" width="10.85546875" customWidth="1"/>
    <col min="6" max="6" width="12" customWidth="1"/>
    <col min="7" max="7" width="13.7109375" customWidth="1"/>
    <col min="8" max="8" width="19.85546875" customWidth="1"/>
    <col min="9" max="9" width="10.85546875" customWidth="1"/>
    <col min="10" max="10" width="12" customWidth="1"/>
    <col min="11" max="12" width="14" customWidth="1"/>
    <col min="13" max="13" width="11.7109375" customWidth="1"/>
    <col min="14" max="14" width="14.85546875" customWidth="1"/>
    <col min="15" max="15" width="13.85546875" customWidth="1"/>
    <col min="16" max="16" width="12.140625" customWidth="1"/>
    <col min="17" max="17" width="12.28515625" customWidth="1"/>
    <col min="18" max="18" width="14.42578125" customWidth="1"/>
  </cols>
  <sheetData>
    <row r="1" spans="1:18" ht="18">
      <c r="A1" s="544" t="s">
        <v>0</v>
      </c>
      <c r="B1" s="544" t="s">
        <v>1</v>
      </c>
      <c r="C1" s="544" t="s">
        <v>2</v>
      </c>
      <c r="D1" s="544" t="s">
        <v>87</v>
      </c>
      <c r="E1" s="544" t="s">
        <v>4</v>
      </c>
      <c r="F1" s="544" t="s">
        <v>7</v>
      </c>
      <c r="G1" s="544" t="s">
        <v>6</v>
      </c>
      <c r="H1" s="544" t="s">
        <v>161</v>
      </c>
      <c r="I1" s="544" t="s">
        <v>88</v>
      </c>
      <c r="J1" s="544" t="s">
        <v>8</v>
      </c>
      <c r="K1" s="544" t="s">
        <v>10</v>
      </c>
      <c r="L1" s="544" t="s">
        <v>11</v>
      </c>
      <c r="M1" s="544" t="s">
        <v>12</v>
      </c>
      <c r="N1" s="544" t="s">
        <v>13</v>
      </c>
      <c r="O1" s="544" t="s">
        <v>14</v>
      </c>
      <c r="P1" s="595" t="s">
        <v>15</v>
      </c>
      <c r="Q1" s="546" t="s">
        <v>16</v>
      </c>
      <c r="R1" s="597" t="s">
        <v>17</v>
      </c>
    </row>
    <row r="2" spans="1:18" ht="18">
      <c r="A2" s="604" t="s">
        <v>90</v>
      </c>
      <c r="B2" s="604" t="s">
        <v>91</v>
      </c>
      <c r="C2" s="593">
        <v>10</v>
      </c>
      <c r="D2" s="606">
        <v>1.1804398148148149E-2</v>
      </c>
      <c r="E2" s="611">
        <v>1.4872685185185185E-2</v>
      </c>
      <c r="F2" s="565">
        <v>1.3856481481481482E-2</v>
      </c>
      <c r="G2" s="611">
        <v>1.3828703703703704E-2</v>
      </c>
      <c r="H2" s="566">
        <f t="shared" ref="H2:H17" si="0">(Q2*0.15)+G2</f>
        <v>1.446943511051374E-2</v>
      </c>
      <c r="I2" s="550">
        <v>1.429050925925926E-2</v>
      </c>
      <c r="J2" s="82"/>
      <c r="K2" s="566">
        <v>1.3173726851851851E-2</v>
      </c>
      <c r="L2" s="564">
        <v>1.3768402777777777E-2</v>
      </c>
      <c r="M2" s="564">
        <v>1.3222800925925924E-2</v>
      </c>
      <c r="N2" s="564">
        <v>1.3241782407407407E-2</v>
      </c>
      <c r="O2" s="550">
        <v>1.3454861111111112E-2</v>
      </c>
      <c r="P2" s="566">
        <v>1.3173726851851851E-2</v>
      </c>
      <c r="Q2" s="550">
        <f>N2/3.1</f>
        <v>4.2715427120669051E-3</v>
      </c>
      <c r="R2" s="566">
        <v>1.3173726851851851E-2</v>
      </c>
    </row>
    <row r="3" spans="1:18" ht="18">
      <c r="A3" s="604" t="s">
        <v>89</v>
      </c>
      <c r="B3" s="604" t="s">
        <v>51</v>
      </c>
      <c r="C3" s="593">
        <v>10</v>
      </c>
      <c r="D3" s="604"/>
      <c r="E3" s="612"/>
      <c r="F3" s="565">
        <v>1.4444444444444446E-2</v>
      </c>
      <c r="G3" s="611">
        <v>1.3674768518518518E-2</v>
      </c>
      <c r="H3" s="566">
        <f t="shared" si="0"/>
        <v>1.4323917264038231E-2</v>
      </c>
      <c r="I3" s="566">
        <v>1.4631944444444446E-2</v>
      </c>
      <c r="J3" s="618"/>
      <c r="K3" s="619"/>
      <c r="L3" s="566">
        <v>1.4330208333333332E-2</v>
      </c>
      <c r="M3" s="565">
        <v>1.3390046296296296E-2</v>
      </c>
      <c r="N3" s="564">
        <v>1.341574074074074E-2</v>
      </c>
      <c r="O3" s="82"/>
      <c r="P3" s="565">
        <v>1.3390046296296296E-2</v>
      </c>
      <c r="Q3" s="550">
        <f t="shared" ref="Q3:Q37" si="1">N3/3.1</f>
        <v>4.3276583034647549E-3</v>
      </c>
      <c r="R3" s="565">
        <v>1.3390046296296296E-2</v>
      </c>
    </row>
    <row r="4" spans="1:18" ht="18">
      <c r="A4" s="604" t="s">
        <v>67</v>
      </c>
      <c r="B4" s="604" t="s">
        <v>68</v>
      </c>
      <c r="C4" s="593">
        <v>9</v>
      </c>
      <c r="D4" s="606">
        <v>1.1996527777777778E-2</v>
      </c>
      <c r="E4" s="611">
        <v>1.5027777777777779E-2</v>
      </c>
      <c r="F4" s="565">
        <v>1.4893518518518516E-2</v>
      </c>
      <c r="G4" s="611">
        <v>1.4672453703703703E-2</v>
      </c>
      <c r="H4" s="566">
        <f t="shared" si="0"/>
        <v>1.5358290397252091E-2</v>
      </c>
      <c r="I4" s="550">
        <v>1.5063657407407408E-2</v>
      </c>
      <c r="J4" s="82"/>
      <c r="K4" s="566">
        <v>1.4241550925925927E-2</v>
      </c>
      <c r="L4" s="566">
        <v>1.4889120370370372E-2</v>
      </c>
      <c r="M4" s="566">
        <v>1.4695833333333332E-2</v>
      </c>
      <c r="N4" s="563">
        <v>1.4173958333333334E-2</v>
      </c>
      <c r="O4" s="82"/>
      <c r="P4" s="566">
        <v>1.4173958333333334E-2</v>
      </c>
      <c r="Q4" s="550">
        <f t="shared" si="1"/>
        <v>4.5722446236559139E-3</v>
      </c>
      <c r="R4" s="566">
        <v>1.3822453703703705E-2</v>
      </c>
    </row>
    <row r="5" spans="1:18" ht="18">
      <c r="A5" s="604" t="s">
        <v>18</v>
      </c>
      <c r="B5" s="604" t="s">
        <v>19</v>
      </c>
      <c r="C5" s="593">
        <v>7</v>
      </c>
      <c r="D5" s="606">
        <v>1.3372685185185187E-2</v>
      </c>
      <c r="E5" s="613">
        <v>1.6855324074074075E-2</v>
      </c>
      <c r="F5" s="565">
        <v>9.8009259259259265E-3</v>
      </c>
      <c r="G5" s="611">
        <v>1.5971064814814816E-2</v>
      </c>
      <c r="H5" s="566">
        <f t="shared" si="0"/>
        <v>1.6659192054958187E-2</v>
      </c>
      <c r="I5" s="618"/>
      <c r="J5" s="566">
        <v>1.5528935185185187E-2</v>
      </c>
      <c r="K5" s="566">
        <v>1.4479282407407408E-2</v>
      </c>
      <c r="L5" s="566">
        <v>1.5180555555555557E-2</v>
      </c>
      <c r="M5" s="566">
        <v>1.4367013888888889E-2</v>
      </c>
      <c r="N5" s="591">
        <v>1.4221296296296294E-2</v>
      </c>
      <c r="O5" s="82"/>
      <c r="P5" s="566">
        <v>1.4221296296296294E-2</v>
      </c>
      <c r="Q5" s="550">
        <f t="shared" si="1"/>
        <v>4.587514934289127E-3</v>
      </c>
      <c r="R5" s="566">
        <v>1.4221296296296294E-2</v>
      </c>
    </row>
    <row r="6" spans="1:18" ht="18">
      <c r="A6" s="604" t="s">
        <v>126</v>
      </c>
      <c r="B6" s="604" t="s">
        <v>127</v>
      </c>
      <c r="C6" s="593">
        <v>11</v>
      </c>
      <c r="D6" s="604"/>
      <c r="E6" s="611">
        <v>1.5225694444444444E-2</v>
      </c>
      <c r="F6" s="565">
        <v>1.4854166666666667E-2</v>
      </c>
      <c r="G6" s="611">
        <v>1.4195601851851853E-2</v>
      </c>
      <c r="H6" s="566">
        <f t="shared" si="0"/>
        <v>1.4886310857228198E-2</v>
      </c>
      <c r="I6" s="550">
        <v>1.495949074074074E-2</v>
      </c>
      <c r="J6" s="82"/>
      <c r="K6" s="566">
        <v>1.4152083333333334E-2</v>
      </c>
      <c r="L6" s="566">
        <v>1.4568981481481481E-2</v>
      </c>
      <c r="M6" s="566">
        <v>1.3870601851851851E-2</v>
      </c>
      <c r="N6" s="564">
        <v>1.4274652777777777E-2</v>
      </c>
      <c r="O6" s="82"/>
      <c r="P6" s="566">
        <v>1.3870601851851851E-2</v>
      </c>
      <c r="Q6" s="550">
        <f t="shared" si="1"/>
        <v>4.6047267025089598E-3</v>
      </c>
      <c r="R6" s="566">
        <v>1.3870601851851851E-2</v>
      </c>
    </row>
    <row r="7" spans="1:18" ht="18">
      <c r="A7" s="604" t="s">
        <v>162</v>
      </c>
      <c r="B7" s="604" t="s">
        <v>163</v>
      </c>
      <c r="C7" s="593">
        <v>12</v>
      </c>
      <c r="D7" s="606">
        <v>1.2724537037037036E-2</v>
      </c>
      <c r="E7" s="611">
        <v>1.5974537037037037E-2</v>
      </c>
      <c r="F7" s="565">
        <v>1.6105324074074074E-2</v>
      </c>
      <c r="G7" s="611">
        <v>1.5320601851851851E-2</v>
      </c>
      <c r="H7" s="566">
        <f t="shared" si="0"/>
        <v>1.6013965427120667E-2</v>
      </c>
      <c r="I7" s="565">
        <v>1.5743055555555555E-2</v>
      </c>
      <c r="J7" s="618"/>
      <c r="K7" s="619"/>
      <c r="L7" s="566">
        <v>1.4815624999999999E-2</v>
      </c>
      <c r="M7" s="566">
        <v>1.4425462962962961E-2</v>
      </c>
      <c r="N7" s="591">
        <v>1.4329513888888888E-2</v>
      </c>
      <c r="O7" s="82"/>
      <c r="P7" s="566">
        <v>1.4329513888888888E-2</v>
      </c>
      <c r="Q7" s="550">
        <f t="shared" si="1"/>
        <v>4.6224238351254476E-3</v>
      </c>
      <c r="R7" s="566">
        <v>1.4329513888888888E-2</v>
      </c>
    </row>
    <row r="8" spans="1:18" ht="18">
      <c r="A8" s="604" t="s">
        <v>125</v>
      </c>
      <c r="B8" s="604" t="s">
        <v>45</v>
      </c>
      <c r="C8" s="593">
        <v>11</v>
      </c>
      <c r="D8" s="606">
        <v>1.2135416666666668E-2</v>
      </c>
      <c r="E8" s="611">
        <v>1.5049768518518518E-2</v>
      </c>
      <c r="F8" s="565">
        <v>1.4681134259259258E-2</v>
      </c>
      <c r="G8" s="611">
        <v>1.3674768518518518E-2</v>
      </c>
      <c r="H8" s="566">
        <f t="shared" si="0"/>
        <v>1.4370181824970131E-2</v>
      </c>
      <c r="I8" s="550">
        <v>1.4410879629629628E-2</v>
      </c>
      <c r="J8" s="615"/>
      <c r="K8" s="566">
        <v>1.4119212962962964E-2</v>
      </c>
      <c r="L8" s="566">
        <v>1.4467708333333334E-2</v>
      </c>
      <c r="M8" s="566">
        <v>1.3729513888888887E-2</v>
      </c>
      <c r="N8" s="564">
        <v>1.4371874999999999E-2</v>
      </c>
      <c r="O8" s="82"/>
      <c r="P8" s="566">
        <v>1.3729513888888887E-2</v>
      </c>
      <c r="Q8" s="550">
        <f t="shared" si="1"/>
        <v>4.6360887096774193E-3</v>
      </c>
      <c r="R8" s="566">
        <v>1.3729513888888887E-2</v>
      </c>
    </row>
    <row r="9" spans="1:18" ht="18">
      <c r="A9" s="604" t="s">
        <v>77</v>
      </c>
      <c r="B9" s="604" t="s">
        <v>102</v>
      </c>
      <c r="C9" s="593">
        <v>10</v>
      </c>
      <c r="D9" s="606">
        <v>1.2909722222222223E-2</v>
      </c>
      <c r="E9" s="611">
        <v>1.7778935185185186E-2</v>
      </c>
      <c r="F9" s="565">
        <v>1.6020833333333335E-2</v>
      </c>
      <c r="G9" s="611">
        <v>1.59375E-2</v>
      </c>
      <c r="H9" s="566">
        <f t="shared" si="0"/>
        <v>1.663896729390681E-2</v>
      </c>
      <c r="I9" s="618"/>
      <c r="J9" s="566">
        <v>1.5200231481481481E-2</v>
      </c>
      <c r="K9" s="566">
        <v>1.5021412037037038E-2</v>
      </c>
      <c r="L9" s="566">
        <v>1.5685648148148146E-2</v>
      </c>
      <c r="M9" s="566">
        <v>1.5094907407407409E-2</v>
      </c>
      <c r="N9" s="563">
        <v>1.4496990740740741E-2</v>
      </c>
      <c r="O9" s="82"/>
      <c r="P9" s="566">
        <v>1.4496990740740741E-2</v>
      </c>
      <c r="Q9" s="550">
        <f t="shared" si="1"/>
        <v>4.6764486260454001E-3</v>
      </c>
      <c r="R9" s="566">
        <v>1.4387731481481482E-2</v>
      </c>
    </row>
    <row r="10" spans="1:18" ht="18">
      <c r="A10" s="604" t="s">
        <v>164</v>
      </c>
      <c r="B10" s="604" t="s">
        <v>165</v>
      </c>
      <c r="C10" s="593">
        <v>7</v>
      </c>
      <c r="D10" s="606">
        <v>1.3504629629629629E-2</v>
      </c>
      <c r="E10" s="613">
        <v>1.6318287037037037E-2</v>
      </c>
      <c r="F10" s="617"/>
      <c r="G10" s="611">
        <v>1.5958333333333335E-2</v>
      </c>
      <c r="H10" s="566">
        <f t="shared" si="0"/>
        <v>1.6662455197132619E-2</v>
      </c>
      <c r="I10" s="618"/>
      <c r="J10" s="566">
        <v>1.5197916666666667E-2</v>
      </c>
      <c r="K10" s="566">
        <v>1.5269328703703705E-2</v>
      </c>
      <c r="L10" s="566">
        <v>1.6519212962962961E-2</v>
      </c>
      <c r="M10" s="566">
        <v>1.4906365740740739E-2</v>
      </c>
      <c r="N10" s="591">
        <v>1.4551851851851852E-2</v>
      </c>
      <c r="O10" s="82"/>
      <c r="P10" s="566">
        <v>1.4551851851851852E-2</v>
      </c>
      <c r="Q10" s="550">
        <f t="shared" si="1"/>
        <v>4.6941457586618879E-3</v>
      </c>
      <c r="R10" s="566">
        <v>1.4551851851851852E-2</v>
      </c>
    </row>
    <row r="11" spans="1:18" ht="18">
      <c r="A11" s="604" t="s">
        <v>89</v>
      </c>
      <c r="B11" s="604" t="s">
        <v>93</v>
      </c>
      <c r="C11" s="593">
        <v>10</v>
      </c>
      <c r="D11" s="606">
        <v>1.1934027777777778E-2</v>
      </c>
      <c r="E11" s="611">
        <v>1.6418981481481482E-2</v>
      </c>
      <c r="F11" s="565">
        <v>1.5013541666666665E-2</v>
      </c>
      <c r="G11" s="613">
        <v>1.4518518518518519E-2</v>
      </c>
      <c r="H11" s="566">
        <f t="shared" si="0"/>
        <v>1.5226583034647551E-2</v>
      </c>
      <c r="I11" s="604"/>
      <c r="J11" s="82"/>
      <c r="K11" s="566">
        <v>1.4468634259259259E-2</v>
      </c>
      <c r="L11" s="566">
        <v>1.5028935185185185E-2</v>
      </c>
      <c r="M11" s="566">
        <v>1.4290972222222224E-2</v>
      </c>
      <c r="N11" s="564">
        <v>1.4633333333333333E-2</v>
      </c>
      <c r="O11" s="82"/>
      <c r="P11" s="566">
        <v>1.4290972222222224E-2</v>
      </c>
      <c r="Q11" s="550">
        <f t="shared" si="1"/>
        <v>4.7204301075268818E-3</v>
      </c>
      <c r="R11" s="566">
        <v>1.3823495370370371E-2</v>
      </c>
    </row>
    <row r="12" spans="1:18" ht="18">
      <c r="A12" s="604" t="s">
        <v>24</v>
      </c>
      <c r="B12" s="604" t="s">
        <v>92</v>
      </c>
      <c r="C12" s="593">
        <v>10</v>
      </c>
      <c r="D12" s="606">
        <v>1.292361111111111E-2</v>
      </c>
      <c r="E12" s="611">
        <v>1.6543981481481482E-2</v>
      </c>
      <c r="F12" s="565">
        <v>1.535925925925926E-2</v>
      </c>
      <c r="G12" s="611">
        <v>1.5359953703703702E-2</v>
      </c>
      <c r="H12" s="566">
        <f t="shared" si="0"/>
        <v>1.6074621042413379E-2</v>
      </c>
      <c r="I12" s="621">
        <v>1.6207175925925927E-2</v>
      </c>
      <c r="J12" s="618"/>
      <c r="K12" s="566">
        <v>1.4907638888888887E-2</v>
      </c>
      <c r="L12" s="566">
        <v>1.5490509259259259E-2</v>
      </c>
      <c r="M12" s="566">
        <v>1.4706944444444446E-2</v>
      </c>
      <c r="N12" s="564">
        <v>1.4769791666666665E-2</v>
      </c>
      <c r="O12" s="82"/>
      <c r="P12" s="566">
        <v>1.4706944444444446E-2</v>
      </c>
      <c r="Q12" s="550">
        <f t="shared" si="1"/>
        <v>4.7644489247311824E-3</v>
      </c>
      <c r="R12" s="566">
        <v>1.4368055555555558E-2</v>
      </c>
    </row>
    <row r="13" spans="1:18" ht="18">
      <c r="A13" s="604" t="s">
        <v>24</v>
      </c>
      <c r="B13" s="604" t="s">
        <v>25</v>
      </c>
      <c r="C13" s="593">
        <v>7</v>
      </c>
      <c r="D13" s="606">
        <v>1.5438657407407406E-2</v>
      </c>
      <c r="E13" s="612"/>
      <c r="F13" s="565">
        <v>1.0491898148148148E-2</v>
      </c>
      <c r="G13" s="613">
        <v>1.7096064814814814E-2</v>
      </c>
      <c r="H13" s="566">
        <f t="shared" si="0"/>
        <v>1.7824671445639186E-2</v>
      </c>
      <c r="I13" s="618"/>
      <c r="J13" s="566">
        <v>1.6379629629629629E-2</v>
      </c>
      <c r="K13" s="566">
        <v>1.6171180555555557E-2</v>
      </c>
      <c r="L13" s="566">
        <v>1.6290625E-2</v>
      </c>
      <c r="M13" s="566">
        <v>1.5591203703703704E-2</v>
      </c>
      <c r="N13" s="591">
        <v>1.5057870370370369E-2</v>
      </c>
      <c r="O13" s="82"/>
      <c r="P13" s="566">
        <v>1.5057870370370369E-2</v>
      </c>
      <c r="Q13" s="550">
        <f t="shared" si="1"/>
        <v>4.857377538829151E-3</v>
      </c>
      <c r="R13" s="566">
        <v>1.5057870370370369E-2</v>
      </c>
    </row>
    <row r="14" spans="1:18" ht="18">
      <c r="A14" s="604" t="s">
        <v>114</v>
      </c>
      <c r="B14" s="604" t="s">
        <v>115</v>
      </c>
      <c r="C14" s="593">
        <v>7</v>
      </c>
      <c r="D14" s="606">
        <v>1.4043981481481482E-2</v>
      </c>
      <c r="E14" s="612"/>
      <c r="F14" s="565">
        <v>1.0076388888888888E-2</v>
      </c>
      <c r="G14" s="613">
        <v>1.5547453703703702E-2</v>
      </c>
      <c r="H14" s="566">
        <f t="shared" si="0"/>
        <v>1.6284589680406213E-2</v>
      </c>
      <c r="I14" s="619"/>
      <c r="J14" s="566">
        <v>1.6929398148148148E-2</v>
      </c>
      <c r="K14" s="566">
        <v>1.5719212962962963E-2</v>
      </c>
      <c r="L14" s="566">
        <v>1.6118518518518522E-2</v>
      </c>
      <c r="M14" s="612"/>
      <c r="N14" s="591">
        <v>1.5234143518518518E-2</v>
      </c>
      <c r="O14" s="82"/>
      <c r="P14" s="566">
        <v>1.5234143518518518E-2</v>
      </c>
      <c r="Q14" s="550">
        <f t="shared" si="1"/>
        <v>4.9142398446833926E-3</v>
      </c>
      <c r="R14" s="566">
        <v>1.5234143518518518E-2</v>
      </c>
    </row>
    <row r="15" spans="1:18" ht="18">
      <c r="A15" s="604" t="s">
        <v>95</v>
      </c>
      <c r="B15" s="604" t="s">
        <v>96</v>
      </c>
      <c r="C15" s="593">
        <v>10</v>
      </c>
      <c r="D15" s="606">
        <v>1.3476851851851851E-2</v>
      </c>
      <c r="E15" s="611">
        <v>1.7405092592592594E-2</v>
      </c>
      <c r="F15" s="565">
        <v>1.6590277777777777E-2</v>
      </c>
      <c r="G15" s="611">
        <v>1.6864583333333332E-2</v>
      </c>
      <c r="H15" s="566">
        <f t="shared" si="0"/>
        <v>1.7603612231182793E-2</v>
      </c>
      <c r="I15" s="618"/>
      <c r="J15" s="566">
        <v>1.6564814814814813E-2</v>
      </c>
      <c r="K15" s="566">
        <v>1.5142939814814814E-2</v>
      </c>
      <c r="L15" s="566">
        <v>1.5983333333333332E-2</v>
      </c>
      <c r="M15" s="566">
        <v>1.5475810185185184E-2</v>
      </c>
      <c r="N15" s="564">
        <v>1.527326388888889E-2</v>
      </c>
      <c r="O15" s="82"/>
      <c r="P15" s="566">
        <v>1.5142939814814814E-2</v>
      </c>
      <c r="Q15" s="550">
        <f t="shared" si="1"/>
        <v>4.9268593189964157E-3</v>
      </c>
      <c r="R15" s="566">
        <v>1.5142939814814814E-2</v>
      </c>
    </row>
    <row r="16" spans="1:18" ht="18">
      <c r="A16" s="604" t="s">
        <v>139</v>
      </c>
      <c r="B16" s="604" t="s">
        <v>140</v>
      </c>
      <c r="C16" s="593">
        <v>9</v>
      </c>
      <c r="D16" s="606">
        <v>1.3322916666666665E-2</v>
      </c>
      <c r="E16" s="611">
        <v>1.8054398148148149E-2</v>
      </c>
      <c r="F16" s="565">
        <v>1.6776620370370372E-2</v>
      </c>
      <c r="G16" s="611">
        <v>1.8694444444444448E-2</v>
      </c>
      <c r="H16" s="566">
        <f t="shared" si="0"/>
        <v>1.94414538530466E-2</v>
      </c>
      <c r="I16" s="618"/>
      <c r="J16" s="619"/>
      <c r="K16" s="566">
        <v>1.5584606481481482E-2</v>
      </c>
      <c r="L16" s="566">
        <v>1.658240740740741E-2</v>
      </c>
      <c r="M16" s="566">
        <v>1.5501388888888889E-2</v>
      </c>
      <c r="N16" s="591">
        <v>1.5438194444444447E-2</v>
      </c>
      <c r="O16" s="82"/>
      <c r="P16" s="566">
        <v>1.5438194444444447E-2</v>
      </c>
      <c r="Q16" s="550">
        <f t="shared" si="1"/>
        <v>4.9800627240143376E-3</v>
      </c>
      <c r="R16" s="566">
        <v>1.5438194444444447E-2</v>
      </c>
    </row>
    <row r="17" spans="1:18" ht="18">
      <c r="A17" s="610" t="s">
        <v>133</v>
      </c>
      <c r="B17" s="610" t="s">
        <v>29</v>
      </c>
      <c r="C17" s="593">
        <v>9</v>
      </c>
      <c r="D17" s="82"/>
      <c r="E17" s="473"/>
      <c r="F17" s="565">
        <v>1.8322916666666668E-2</v>
      </c>
      <c r="G17" s="613">
        <v>1.9083333333333334E-2</v>
      </c>
      <c r="H17" s="566">
        <f t="shared" si="0"/>
        <v>1.9831972446236561E-2</v>
      </c>
      <c r="I17" s="618"/>
      <c r="J17" s="566">
        <v>1.8410879629629628E-2</v>
      </c>
      <c r="K17" s="566">
        <v>1.6852430555555555E-2</v>
      </c>
      <c r="L17" s="566">
        <v>1.7815162037037039E-2</v>
      </c>
      <c r="M17" s="566">
        <v>1.5944907407407408E-2</v>
      </c>
      <c r="N17" s="591">
        <v>1.5471874999999998E-2</v>
      </c>
      <c r="O17" s="82"/>
      <c r="P17" s="566">
        <v>1.5471874999999998E-2</v>
      </c>
      <c r="Q17" s="550">
        <f t="shared" si="1"/>
        <v>4.9909274193548382E-3</v>
      </c>
      <c r="R17" s="566">
        <v>1.5471874999999998E-2</v>
      </c>
    </row>
    <row r="18" spans="1:18" ht="18">
      <c r="A18" s="604" t="s">
        <v>130</v>
      </c>
      <c r="B18" s="604" t="s">
        <v>131</v>
      </c>
      <c r="C18" s="593">
        <v>11</v>
      </c>
      <c r="D18" s="606">
        <v>1.3339120370370369E-2</v>
      </c>
      <c r="E18" s="611">
        <v>1.7306712962962965E-2</v>
      </c>
      <c r="F18" s="565">
        <v>1.6297453703703703E-2</v>
      </c>
      <c r="G18" s="610"/>
      <c r="H18" s="604"/>
      <c r="I18" s="618"/>
      <c r="J18" s="566">
        <v>1.6506944444444446E-2</v>
      </c>
      <c r="K18" s="566">
        <v>1.6726620370370367E-2</v>
      </c>
      <c r="L18" s="566">
        <v>1.6924537037037037E-2</v>
      </c>
      <c r="M18" s="566">
        <v>1.5891782407407407E-2</v>
      </c>
      <c r="N18" s="591">
        <v>1.5473032407407409E-2</v>
      </c>
      <c r="O18" s="82"/>
      <c r="P18" s="566">
        <v>1.5473032407407409E-2</v>
      </c>
      <c r="Q18" s="550">
        <f t="shared" si="1"/>
        <v>4.9913007765830355E-3</v>
      </c>
      <c r="R18" s="566">
        <v>1.5473032407407409E-2</v>
      </c>
    </row>
    <row r="19" spans="1:18" ht="18">
      <c r="A19" s="604" t="s">
        <v>36</v>
      </c>
      <c r="B19" s="604" t="s">
        <v>94</v>
      </c>
      <c r="C19" s="593">
        <v>10</v>
      </c>
      <c r="D19" s="606">
        <v>1.3100694444444443E-2</v>
      </c>
      <c r="E19" s="611">
        <v>1.666087962962963E-2</v>
      </c>
      <c r="F19" s="565">
        <v>1.5964120370370368E-2</v>
      </c>
      <c r="G19" s="611">
        <v>1.5766203703703702E-2</v>
      </c>
      <c r="H19" s="566">
        <f>(Q19*0.15)+G19</f>
        <v>1.6522655316606929E-2</v>
      </c>
      <c r="I19" s="566">
        <v>1.6126157407407408E-2</v>
      </c>
      <c r="J19" s="618"/>
      <c r="K19" s="566">
        <v>1.4906250000000001E-2</v>
      </c>
      <c r="L19" s="619"/>
      <c r="M19" s="612"/>
      <c r="N19" s="550">
        <v>1.5633333333333336E-2</v>
      </c>
      <c r="O19" s="82"/>
      <c r="P19" s="566">
        <v>1.4906250000000001E-2</v>
      </c>
      <c r="Q19" s="550">
        <f t="shared" si="1"/>
        <v>5.0430107526881728E-3</v>
      </c>
      <c r="R19" s="566">
        <v>1.4280902777777778E-2</v>
      </c>
    </row>
    <row r="20" spans="1:18" ht="18">
      <c r="A20" s="604" t="s">
        <v>166</v>
      </c>
      <c r="B20" s="604" t="s">
        <v>167</v>
      </c>
      <c r="C20" s="593">
        <v>12</v>
      </c>
      <c r="D20" s="606">
        <v>1.5531249999999998E-2</v>
      </c>
      <c r="E20" s="611">
        <v>1.7953703703703704E-2</v>
      </c>
      <c r="F20" s="565">
        <v>1.8863425925925926E-2</v>
      </c>
      <c r="G20" s="613">
        <v>1.6653935185185185E-2</v>
      </c>
      <c r="H20" s="566">
        <f>(Q20*0.15)+G20</f>
        <v>1.7416782407407409E-2</v>
      </c>
      <c r="I20" s="618"/>
      <c r="J20" s="566">
        <v>2.0971064814814814E-2</v>
      </c>
      <c r="K20" s="566">
        <v>1.7185532407407406E-2</v>
      </c>
      <c r="L20" s="566">
        <v>1.6965740740740743E-2</v>
      </c>
      <c r="M20" s="566">
        <v>1.6654282407407409E-2</v>
      </c>
      <c r="N20" s="591">
        <v>1.576550925925926E-2</v>
      </c>
      <c r="O20" s="82"/>
      <c r="P20" s="566">
        <v>1.576550925925926E-2</v>
      </c>
      <c r="Q20" s="550">
        <f t="shared" si="1"/>
        <v>5.0856481481481482E-3</v>
      </c>
      <c r="R20" s="566">
        <v>1.576550925925926E-2</v>
      </c>
    </row>
    <row r="21" spans="1:18" ht="18">
      <c r="A21" s="604" t="s">
        <v>105</v>
      </c>
      <c r="B21" s="604" t="s">
        <v>106</v>
      </c>
      <c r="C21" s="593">
        <v>10</v>
      </c>
      <c r="D21" s="606">
        <v>1.3800925925925927E-2</v>
      </c>
      <c r="E21" s="613">
        <v>1.7501157407407406E-2</v>
      </c>
      <c r="F21" s="617"/>
      <c r="G21" s="613">
        <v>1.7055555555555556E-2</v>
      </c>
      <c r="H21" s="566">
        <f>(Q21*0.15)+G21</f>
        <v>1.7827391353046597E-2</v>
      </c>
      <c r="I21" s="618"/>
      <c r="J21" s="619"/>
      <c r="K21" s="566">
        <v>1.6333912037037036E-2</v>
      </c>
      <c r="L21" s="566">
        <v>1.7484027777777775E-2</v>
      </c>
      <c r="M21" s="566">
        <v>1.6150115740740739E-2</v>
      </c>
      <c r="N21" s="591">
        <v>1.5951273148148148E-2</v>
      </c>
      <c r="O21" s="82"/>
      <c r="P21" s="566">
        <v>1.5951273148148148E-2</v>
      </c>
      <c r="Q21" s="550">
        <f t="shared" si="1"/>
        <v>5.1455719832735961E-3</v>
      </c>
      <c r="R21" s="566">
        <v>1.5951273148148148E-2</v>
      </c>
    </row>
    <row r="22" spans="1:18" ht="18">
      <c r="A22" s="604" t="s">
        <v>168</v>
      </c>
      <c r="B22" s="604" t="s">
        <v>169</v>
      </c>
      <c r="C22" s="593">
        <v>9</v>
      </c>
      <c r="D22" s="606">
        <v>1.33125E-2</v>
      </c>
      <c r="E22" s="613">
        <v>1.686574074074074E-2</v>
      </c>
      <c r="F22" s="565">
        <v>1.6760995370370371E-2</v>
      </c>
      <c r="G22" s="610"/>
      <c r="H22" s="604"/>
      <c r="I22" s="618"/>
      <c r="J22" s="619"/>
      <c r="K22" s="566">
        <v>1.592013888888889E-2</v>
      </c>
      <c r="L22" s="566">
        <v>1.6933912037037039E-2</v>
      </c>
      <c r="M22" s="566">
        <v>1.6051273148148148E-2</v>
      </c>
      <c r="N22" s="564">
        <v>1.5984027777777778E-2</v>
      </c>
      <c r="O22" s="82"/>
      <c r="P22" s="566">
        <v>1.592013888888889E-2</v>
      </c>
      <c r="Q22" s="550">
        <f t="shared" si="1"/>
        <v>5.1561379928315408E-3</v>
      </c>
      <c r="R22" s="566">
        <v>1.592013888888889E-2</v>
      </c>
    </row>
    <row r="23" spans="1:18" ht="18">
      <c r="A23" s="604" t="s">
        <v>24</v>
      </c>
      <c r="B23" s="604" t="s">
        <v>107</v>
      </c>
      <c r="C23" s="593">
        <v>10</v>
      </c>
      <c r="D23" s="606">
        <v>1.4630787037037034E-2</v>
      </c>
      <c r="E23" s="611">
        <v>1.8682870370370371E-2</v>
      </c>
      <c r="F23" s="565">
        <v>1.7537037037037038E-2</v>
      </c>
      <c r="G23" s="613">
        <v>1.714699074074074E-2</v>
      </c>
      <c r="H23" s="566">
        <f>(Q23*0.15)+G23</f>
        <v>1.792591659199522E-2</v>
      </c>
      <c r="I23" s="618"/>
      <c r="J23" s="566">
        <v>1.6706018518518519E-2</v>
      </c>
      <c r="K23" s="619"/>
      <c r="L23" s="566">
        <v>1.7339120370370369E-2</v>
      </c>
      <c r="M23" s="566">
        <v>1.6339699074074072E-2</v>
      </c>
      <c r="N23" s="591">
        <v>1.6097800925925925E-2</v>
      </c>
      <c r="O23" s="82"/>
      <c r="P23" s="566">
        <v>1.6097800925925925E-2</v>
      </c>
      <c r="Q23" s="550">
        <f t="shared" si="1"/>
        <v>5.1928390083632019E-3</v>
      </c>
      <c r="R23" s="566">
        <v>1.6097800925925925E-2</v>
      </c>
    </row>
    <row r="24" spans="1:18" ht="18">
      <c r="A24" s="604" t="s">
        <v>38</v>
      </c>
      <c r="B24" s="604" t="s">
        <v>39</v>
      </c>
      <c r="C24" s="593">
        <v>9</v>
      </c>
      <c r="D24" s="606">
        <v>1.4679398148148148E-2</v>
      </c>
      <c r="E24" s="611">
        <v>1.9113425925925926E-2</v>
      </c>
      <c r="F24" s="565">
        <v>1.729560185185185E-2</v>
      </c>
      <c r="G24" s="613">
        <v>1.7716435185185186E-2</v>
      </c>
      <c r="H24" s="566">
        <f>(Q24*0.15)+G24</f>
        <v>1.849540583930705E-2</v>
      </c>
      <c r="I24" s="618"/>
      <c r="J24" s="566">
        <v>1.7386574074074072E-2</v>
      </c>
      <c r="K24" s="566">
        <v>1.6693402777777779E-2</v>
      </c>
      <c r="L24" s="566">
        <v>1.7178819444444444E-2</v>
      </c>
      <c r="M24" s="566">
        <v>1.6326041666666666E-2</v>
      </c>
      <c r="N24" s="591">
        <v>1.609872685185185E-2</v>
      </c>
      <c r="O24" s="82"/>
      <c r="P24" s="566">
        <v>1.609872685185185E-2</v>
      </c>
      <c r="Q24" s="550">
        <f t="shared" si="1"/>
        <v>5.1931376941457578E-3</v>
      </c>
      <c r="R24" s="566">
        <v>1.609872685185185E-2</v>
      </c>
    </row>
    <row r="25" spans="1:18" ht="18">
      <c r="A25" s="604" t="s">
        <v>54</v>
      </c>
      <c r="B25" s="604" t="s">
        <v>55</v>
      </c>
      <c r="C25" s="593">
        <v>8</v>
      </c>
      <c r="D25" s="606">
        <v>1.6243055555555556E-2</v>
      </c>
      <c r="E25" s="613">
        <v>2.131365740740741E-2</v>
      </c>
      <c r="F25" s="565">
        <v>1.1243055555555556E-2</v>
      </c>
      <c r="G25" s="622">
        <v>8.3472222222222229E-3</v>
      </c>
      <c r="H25" s="616"/>
      <c r="I25" s="618"/>
      <c r="J25" s="566">
        <v>1.8434027777777778E-2</v>
      </c>
      <c r="K25" s="566">
        <v>1.7004050925925926E-2</v>
      </c>
      <c r="L25" s="566">
        <v>1.7572453703703705E-2</v>
      </c>
      <c r="M25" s="566">
        <v>1.7005324074074072E-2</v>
      </c>
      <c r="N25" s="591">
        <v>1.6337962962962964E-2</v>
      </c>
      <c r="O25" s="82"/>
      <c r="P25" s="566">
        <v>1.6337962962962964E-2</v>
      </c>
      <c r="Q25" s="550">
        <f t="shared" si="1"/>
        <v>5.2703106332138592E-3</v>
      </c>
      <c r="R25" s="566">
        <v>1.6337962962962964E-2</v>
      </c>
    </row>
    <row r="26" spans="1:18" ht="18">
      <c r="A26" s="604" t="s">
        <v>116</v>
      </c>
      <c r="B26" s="604" t="s">
        <v>117</v>
      </c>
      <c r="C26" s="593">
        <v>10</v>
      </c>
      <c r="D26" s="606">
        <v>1.4903935185185185E-2</v>
      </c>
      <c r="E26" s="611">
        <v>1.9613425925925927E-2</v>
      </c>
      <c r="F26" s="565">
        <v>1.7790509259259259E-2</v>
      </c>
      <c r="G26" s="610"/>
      <c r="H26" s="604"/>
      <c r="I26" s="618"/>
      <c r="J26" s="566">
        <v>1.7412037037037038E-2</v>
      </c>
      <c r="K26" s="566">
        <v>1.6827314814814812E-2</v>
      </c>
      <c r="L26" s="619"/>
      <c r="M26" s="566">
        <v>1.7080324074074074E-2</v>
      </c>
      <c r="N26" s="564">
        <v>1.6888078703703704E-2</v>
      </c>
      <c r="O26" s="82"/>
      <c r="P26" s="566">
        <v>1.6827314814814812E-2</v>
      </c>
      <c r="Q26" s="550">
        <f t="shared" si="1"/>
        <v>5.4477673237753885E-3</v>
      </c>
      <c r="R26" s="566">
        <v>1.6485185185185186E-2</v>
      </c>
    </row>
    <row r="27" spans="1:18" ht="18">
      <c r="A27" s="604" t="s">
        <v>170</v>
      </c>
      <c r="B27" s="604" t="s">
        <v>171</v>
      </c>
      <c r="C27" s="593">
        <v>10</v>
      </c>
      <c r="D27" s="604"/>
      <c r="E27" s="612"/>
      <c r="F27" s="565">
        <v>1.6897916666666665E-2</v>
      </c>
      <c r="G27" s="613">
        <v>1.8115740740740741E-2</v>
      </c>
      <c r="H27" s="566">
        <f>(Q27*0.15)+G27</f>
        <v>1.8945607452210276E-2</v>
      </c>
      <c r="I27" s="618"/>
      <c r="J27" s="566">
        <v>1.7072916666666667E-2</v>
      </c>
      <c r="K27" s="566">
        <v>1.7484027777777775E-2</v>
      </c>
      <c r="L27" s="566">
        <v>1.7667592592592592E-2</v>
      </c>
      <c r="M27" s="566">
        <v>1.6663078703703701E-2</v>
      </c>
      <c r="N27" s="550">
        <v>1.7150578703703703E-2</v>
      </c>
      <c r="O27" s="82"/>
      <c r="P27" s="566">
        <v>1.6663078703703701E-2</v>
      </c>
      <c r="Q27" s="550">
        <f t="shared" si="1"/>
        <v>5.5324447431302267E-3</v>
      </c>
      <c r="R27" s="566">
        <v>1.6663078703703701E-2</v>
      </c>
    </row>
    <row r="28" spans="1:18" ht="18">
      <c r="A28" s="604" t="s">
        <v>24</v>
      </c>
      <c r="B28" s="604" t="s">
        <v>172</v>
      </c>
      <c r="C28" s="593">
        <v>12</v>
      </c>
      <c r="D28" s="606">
        <v>1.541898148148148E-2</v>
      </c>
      <c r="E28" s="611">
        <v>1.9039351851851852E-2</v>
      </c>
      <c r="F28" s="565">
        <v>1.8295138888888889E-2</v>
      </c>
      <c r="G28" s="613">
        <v>1.8184027777777775E-2</v>
      </c>
      <c r="H28" s="566">
        <f>(Q28*0.15)+G28</f>
        <v>1.9018721998207883E-2</v>
      </c>
      <c r="I28" s="618"/>
      <c r="J28" s="566">
        <v>1.6993055555555556E-2</v>
      </c>
      <c r="K28" s="593"/>
      <c r="L28" s="593"/>
      <c r="M28" s="566">
        <v>1.6696990740740741E-2</v>
      </c>
      <c r="N28" s="564">
        <v>1.7250347222222222E-2</v>
      </c>
      <c r="O28" s="82"/>
      <c r="P28" s="566">
        <v>1.6696990740740741E-2</v>
      </c>
      <c r="Q28" s="550">
        <f t="shared" si="1"/>
        <v>5.5646281362007168E-3</v>
      </c>
      <c r="R28" s="566">
        <v>1.6696990740740741E-2</v>
      </c>
    </row>
    <row r="29" spans="1:18" ht="18">
      <c r="A29" s="604" t="s">
        <v>132</v>
      </c>
      <c r="B29" s="604" t="s">
        <v>98</v>
      </c>
      <c r="C29" s="593">
        <v>10</v>
      </c>
      <c r="D29" s="606">
        <v>1.460763888888889E-2</v>
      </c>
      <c r="E29" s="611">
        <v>1.8519675925925926E-2</v>
      </c>
      <c r="F29" s="565">
        <v>1.8163194444444444E-2</v>
      </c>
      <c r="G29" s="613">
        <v>1.7061342592592593E-2</v>
      </c>
      <c r="H29" s="566">
        <f>(Q29*0.15)+G29</f>
        <v>1.7896238425925928E-2</v>
      </c>
      <c r="I29" s="618"/>
      <c r="J29" s="566">
        <v>1.7710648148148149E-2</v>
      </c>
      <c r="K29" s="593"/>
      <c r="L29" s="593"/>
      <c r="M29" s="566">
        <v>1.7717013888888886E-2</v>
      </c>
      <c r="N29" s="591">
        <v>1.7254513888888889E-2</v>
      </c>
      <c r="O29" s="82"/>
      <c r="P29" s="566">
        <v>1.7254513888888889E-2</v>
      </c>
      <c r="Q29" s="550">
        <f t="shared" si="1"/>
        <v>5.5659722222222222E-3</v>
      </c>
      <c r="R29" s="566">
        <v>1.7254513888888889E-2</v>
      </c>
    </row>
    <row r="30" spans="1:18" ht="18">
      <c r="A30" s="604" t="s">
        <v>146</v>
      </c>
      <c r="B30" s="604" t="s">
        <v>147</v>
      </c>
      <c r="C30" s="593">
        <v>11</v>
      </c>
      <c r="D30" s="606">
        <v>1.7157407407407409E-2</v>
      </c>
      <c r="E30" s="611">
        <v>2.0557870370370369E-2</v>
      </c>
      <c r="F30" s="565">
        <v>1.8729166666666665E-2</v>
      </c>
      <c r="G30" s="613">
        <v>1.9085648148148147E-2</v>
      </c>
      <c r="H30" s="566">
        <f>(Q30*0.15)+G30</f>
        <v>1.9956716696535242E-2</v>
      </c>
      <c r="I30" s="618"/>
      <c r="J30" s="566">
        <v>1.8640046296296297E-2</v>
      </c>
      <c r="K30" s="566">
        <v>1.8018402777777779E-2</v>
      </c>
      <c r="L30" s="566">
        <v>1.9043518518518519E-2</v>
      </c>
      <c r="M30" s="566">
        <v>1.7822800925925926E-2</v>
      </c>
      <c r="N30" s="550">
        <v>1.8002083333333335E-2</v>
      </c>
      <c r="O30" s="82"/>
      <c r="P30" s="566">
        <v>1.7822800925925926E-2</v>
      </c>
      <c r="Q30" s="550">
        <f t="shared" si="1"/>
        <v>5.8071236559139794E-3</v>
      </c>
      <c r="R30" s="566">
        <v>1.683449074074074E-2</v>
      </c>
    </row>
    <row r="31" spans="1:18" ht="18">
      <c r="A31" s="604" t="s">
        <v>173</v>
      </c>
      <c r="B31" s="604" t="s">
        <v>174</v>
      </c>
      <c r="C31" s="593">
        <v>12</v>
      </c>
      <c r="D31" s="606">
        <v>1.5829861111111111E-2</v>
      </c>
      <c r="E31" s="613">
        <v>2.0689814814814814E-2</v>
      </c>
      <c r="F31" s="565">
        <v>1.9881944444444442E-2</v>
      </c>
      <c r="G31" s="610"/>
      <c r="H31" s="604"/>
      <c r="I31" s="618"/>
      <c r="J31" s="566">
        <v>1.8706018518518521E-2</v>
      </c>
      <c r="K31" s="566">
        <v>1.8386921296296297E-2</v>
      </c>
      <c r="L31" s="566">
        <v>1.8627893518518519E-2</v>
      </c>
      <c r="M31" s="566">
        <v>1.7643981481481483E-2</v>
      </c>
      <c r="N31" s="564">
        <v>1.8284143518518519E-2</v>
      </c>
      <c r="O31" s="82"/>
      <c r="P31" s="566">
        <v>1.7643981481481483E-2</v>
      </c>
      <c r="Q31" s="550">
        <f t="shared" si="1"/>
        <v>5.8981108124253282E-3</v>
      </c>
      <c r="R31" s="566">
        <v>1.7643981481481483E-2</v>
      </c>
    </row>
    <row r="32" spans="1:18" ht="18">
      <c r="A32" s="604" t="s">
        <v>44</v>
      </c>
      <c r="B32" s="604" t="s">
        <v>45</v>
      </c>
      <c r="C32" s="593">
        <v>7</v>
      </c>
      <c r="D32" s="606">
        <v>1.8504629629629631E-2</v>
      </c>
      <c r="E32" s="613">
        <v>2.4053240740740747E-2</v>
      </c>
      <c r="F32" s="565">
        <v>1.2803240740740742E-2</v>
      </c>
      <c r="G32" s="622">
        <v>9.3414351851851853E-3</v>
      </c>
      <c r="H32" s="616"/>
      <c r="I32" s="618"/>
      <c r="J32" s="566">
        <v>1.2444444444444445E-2</v>
      </c>
      <c r="K32" s="566">
        <v>1.9224884259259258E-2</v>
      </c>
      <c r="L32" s="566">
        <v>1.9478009259259257E-2</v>
      </c>
      <c r="M32" s="566">
        <v>1.870462962962963E-2</v>
      </c>
      <c r="N32" s="591">
        <v>1.854837962962963E-2</v>
      </c>
      <c r="O32" s="82"/>
      <c r="P32" s="566">
        <v>1.854837962962963E-2</v>
      </c>
      <c r="Q32" s="550">
        <f t="shared" si="1"/>
        <v>5.983348267622461E-3</v>
      </c>
      <c r="R32" s="566">
        <v>1.854837962962963E-2</v>
      </c>
    </row>
    <row r="33" spans="1:18" ht="18">
      <c r="A33" s="604" t="s">
        <v>118</v>
      </c>
      <c r="B33" s="604" t="s">
        <v>119</v>
      </c>
      <c r="C33" s="593">
        <v>9</v>
      </c>
      <c r="D33" s="607" t="s">
        <v>175</v>
      </c>
      <c r="E33" s="614"/>
      <c r="F33" s="565">
        <v>2.1666666666666667E-2</v>
      </c>
      <c r="G33" s="613">
        <v>2.1915509259259256E-2</v>
      </c>
      <c r="H33" s="566">
        <f>(Q33*0.15)+G33</f>
        <v>2.2815223640979685E-2</v>
      </c>
      <c r="I33" s="618"/>
      <c r="J33" s="566">
        <v>1.9798611111111111E-2</v>
      </c>
      <c r="K33" s="566">
        <v>1.8655787037037037E-2</v>
      </c>
      <c r="L33" s="566">
        <v>2.0721296296296297E-2</v>
      </c>
      <c r="M33" s="566">
        <v>1.8704398148148147E-2</v>
      </c>
      <c r="N33" s="591">
        <v>1.8594097222222224E-2</v>
      </c>
      <c r="O33" s="82"/>
      <c r="P33" s="566">
        <v>1.8594097222222224E-2</v>
      </c>
      <c r="Q33" s="550">
        <f t="shared" si="1"/>
        <v>5.9980958781362011E-3</v>
      </c>
      <c r="R33" s="566">
        <v>1.8594097222222224E-2</v>
      </c>
    </row>
    <row r="34" spans="1:18" ht="18">
      <c r="A34" s="604" t="s">
        <v>176</v>
      </c>
      <c r="B34" s="604" t="s">
        <v>177</v>
      </c>
      <c r="C34" s="593">
        <v>10</v>
      </c>
      <c r="D34" s="604"/>
      <c r="E34" s="614"/>
      <c r="F34" s="565">
        <v>2.3510416666666662E-2</v>
      </c>
      <c r="G34" s="604"/>
      <c r="H34" s="604"/>
      <c r="I34" s="618"/>
      <c r="J34" s="619"/>
      <c r="K34" s="566">
        <v>1.9065393518518516E-2</v>
      </c>
      <c r="L34" s="566">
        <v>2.0798148148148145E-2</v>
      </c>
      <c r="M34" s="612"/>
      <c r="N34" s="591">
        <v>1.8948032407407406E-2</v>
      </c>
      <c r="O34" s="82"/>
      <c r="P34" s="566">
        <v>1.8948032407407406E-2</v>
      </c>
      <c r="Q34" s="550">
        <f t="shared" si="1"/>
        <v>6.1122685185185177E-3</v>
      </c>
      <c r="R34" s="566">
        <v>1.8948032407407406E-2</v>
      </c>
    </row>
    <row r="35" spans="1:18" ht="18">
      <c r="A35" s="604" t="s">
        <v>151</v>
      </c>
      <c r="B35" s="604" t="s">
        <v>109</v>
      </c>
      <c r="C35" s="593">
        <v>10</v>
      </c>
      <c r="D35" s="606">
        <v>1.8910879629629628E-2</v>
      </c>
      <c r="E35" s="613">
        <v>2.3046296296296297E-2</v>
      </c>
      <c r="F35" s="617"/>
      <c r="G35" s="613">
        <v>2.2377314814814819E-2</v>
      </c>
      <c r="H35" s="566">
        <f>(Q35*0.15)+G35</f>
        <v>2.3381587888291522E-2</v>
      </c>
      <c r="I35" s="618"/>
      <c r="J35" s="566">
        <v>2.1027777777777781E-2</v>
      </c>
      <c r="K35" s="566">
        <v>2.0454861111111108E-2</v>
      </c>
      <c r="L35" s="566">
        <v>2.1502430555555552E-2</v>
      </c>
      <c r="M35" s="566">
        <v>2.027013888888889E-2</v>
      </c>
      <c r="N35" s="564">
        <v>2.0754976851851851E-2</v>
      </c>
      <c r="O35" s="82"/>
      <c r="P35" s="566">
        <v>2.027013888888889E-2</v>
      </c>
      <c r="Q35" s="550">
        <f t="shared" si="1"/>
        <v>6.6951538231780159E-3</v>
      </c>
      <c r="R35" s="566">
        <v>2.027013888888889E-2</v>
      </c>
    </row>
    <row r="36" spans="1:18" ht="18">
      <c r="A36" s="604" t="s">
        <v>77</v>
      </c>
      <c r="B36" s="604" t="s">
        <v>78</v>
      </c>
      <c r="C36" s="593">
        <v>8</v>
      </c>
      <c r="D36" s="608"/>
      <c r="E36" s="611">
        <v>2.5627314814814815E-2</v>
      </c>
      <c r="F36" s="565">
        <v>1.4746527777777777E-2</v>
      </c>
      <c r="G36" s="622">
        <v>1.1515046296296296E-2</v>
      </c>
      <c r="H36" s="616"/>
      <c r="I36" s="618"/>
      <c r="J36" s="566">
        <v>1.5805555555555555E-2</v>
      </c>
      <c r="K36" s="620">
        <v>1.5196759259259259E-2</v>
      </c>
      <c r="L36" s="566">
        <v>2.5370023148148152E-2</v>
      </c>
      <c r="M36" s="566">
        <v>2.2153935185185186E-2</v>
      </c>
      <c r="N36" s="564">
        <v>2.4089467592592593E-2</v>
      </c>
      <c r="O36" s="82"/>
      <c r="P36" s="566">
        <v>2.2153935185185186E-2</v>
      </c>
      <c r="Q36" s="550">
        <f t="shared" si="1"/>
        <v>7.7707959976105138E-3</v>
      </c>
      <c r="R36" s="566">
        <v>2.2153935185185186E-2</v>
      </c>
    </row>
    <row r="37" spans="1:18" ht="18">
      <c r="A37" s="604" t="s">
        <v>178</v>
      </c>
      <c r="B37" s="604" t="s">
        <v>179</v>
      </c>
      <c r="C37" s="593">
        <v>12</v>
      </c>
      <c r="D37" s="604"/>
      <c r="E37" s="614"/>
      <c r="F37" s="565">
        <v>2.4987268518518523E-2</v>
      </c>
      <c r="G37" s="622">
        <v>1.2556712962962964E-2</v>
      </c>
      <c r="H37" s="616"/>
      <c r="I37" s="618"/>
      <c r="J37" s="566">
        <v>1.5289351851851851E-2</v>
      </c>
      <c r="K37" s="619"/>
      <c r="L37" s="621">
        <v>2.541030092592593E-2</v>
      </c>
      <c r="M37" s="566">
        <v>2.3219907407407408E-2</v>
      </c>
      <c r="N37" s="564">
        <v>2.4247453703703705E-2</v>
      </c>
      <c r="O37" s="82"/>
      <c r="P37" s="566">
        <v>2.3219907407407408E-2</v>
      </c>
      <c r="Q37" s="550">
        <f t="shared" si="1"/>
        <v>7.8217592592592592E-3</v>
      </c>
      <c r="R37" s="566">
        <v>2.3219907407407408E-2</v>
      </c>
    </row>
    <row r="38" spans="1:18" ht="18">
      <c r="A38" s="604" t="s">
        <v>180</v>
      </c>
      <c r="B38" s="604" t="s">
        <v>181</v>
      </c>
      <c r="C38" s="593">
        <v>10</v>
      </c>
      <c r="D38" s="606">
        <v>1.8254629629629628E-2</v>
      </c>
      <c r="E38" s="613">
        <v>2.4085648148148148E-2</v>
      </c>
      <c r="F38" s="617"/>
      <c r="G38" s="613">
        <v>2.2417824074074073E-2</v>
      </c>
      <c r="H38" s="566">
        <f t="shared" ref="H38" si="2">(Q38*0.15)+G38</f>
        <v>2.2417824074074073E-2</v>
      </c>
      <c r="I38" s="618"/>
      <c r="J38" s="619"/>
      <c r="K38" s="593"/>
      <c r="L38" s="593"/>
      <c r="M38" s="566">
        <v>2.0296412037037036E-2</v>
      </c>
      <c r="N38" s="593"/>
      <c r="O38" s="82"/>
      <c r="P38" s="566">
        <v>2.3557870370370368E-2</v>
      </c>
      <c r="Q38" s="550"/>
      <c r="R38" s="566">
        <v>2.0296412037037036E-2</v>
      </c>
    </row>
    <row r="39" spans="1:18" ht="18">
      <c r="A39" s="604" t="s">
        <v>71</v>
      </c>
      <c r="B39" s="604" t="s">
        <v>72</v>
      </c>
      <c r="C39" s="593">
        <v>7</v>
      </c>
      <c r="D39" s="604"/>
      <c r="E39" s="612"/>
      <c r="F39" s="565">
        <v>1.2326388888888888E-2</v>
      </c>
      <c r="G39" s="615">
        <v>8.9918981481481482E-3</v>
      </c>
      <c r="H39" s="82"/>
      <c r="I39" s="82"/>
      <c r="J39" s="82"/>
      <c r="K39" s="619"/>
      <c r="L39" s="566">
        <v>1.9467592592592595E-2</v>
      </c>
      <c r="M39" s="612"/>
      <c r="N39" s="593"/>
      <c r="O39" s="82"/>
      <c r="P39" s="566">
        <v>1.9467592592592595E-2</v>
      </c>
      <c r="Q39" s="550"/>
      <c r="R39" s="566">
        <v>1.9467592592592595E-2</v>
      </c>
    </row>
    <row r="40" spans="1:18" ht="18">
      <c r="A40" s="604" t="s">
        <v>182</v>
      </c>
      <c r="B40" s="604" t="s">
        <v>183</v>
      </c>
      <c r="C40" s="593">
        <v>10</v>
      </c>
      <c r="D40" s="604"/>
      <c r="E40" s="612"/>
      <c r="F40" s="565">
        <v>1.8496527777777778E-2</v>
      </c>
      <c r="G40" s="604"/>
      <c r="H40" s="604"/>
      <c r="I40" s="618"/>
      <c r="J40" s="566">
        <v>1.8153935185185186E-2</v>
      </c>
      <c r="K40" s="566">
        <v>1.7290046296296296E-2</v>
      </c>
      <c r="L40" s="593"/>
      <c r="M40" s="612"/>
      <c r="N40" s="593"/>
      <c r="O40" s="82"/>
      <c r="P40" s="566">
        <v>1.7290046296296296E-2</v>
      </c>
      <c r="Q40" s="550"/>
      <c r="R40" s="566">
        <v>1.7290046296296296E-2</v>
      </c>
    </row>
    <row r="41" spans="1:18" ht="18">
      <c r="A41" s="604" t="s">
        <v>128</v>
      </c>
      <c r="B41" s="604" t="s">
        <v>129</v>
      </c>
      <c r="C41" s="593">
        <v>11</v>
      </c>
      <c r="D41" s="606">
        <v>1.2637731481481481E-2</v>
      </c>
      <c r="E41" s="611">
        <v>1.6297453703703703E-2</v>
      </c>
      <c r="F41" s="565">
        <v>1.5177083333333334E-2</v>
      </c>
      <c r="G41" s="611">
        <v>1.4565972222222223E-2</v>
      </c>
      <c r="H41" s="566">
        <f>(Q41*0.15)+G41</f>
        <v>1.4565972222222223E-2</v>
      </c>
      <c r="I41" s="619"/>
      <c r="J41" s="618"/>
      <c r="K41" s="593"/>
      <c r="L41" s="593"/>
      <c r="M41" s="612"/>
      <c r="N41" s="593"/>
      <c r="O41" s="82"/>
      <c r="P41" s="550">
        <v>1.5177083333333334E-2</v>
      </c>
      <c r="Q41" s="550"/>
      <c r="R41" s="566">
        <v>1.5177083333333334E-2</v>
      </c>
    </row>
    <row r="42" spans="1:18" ht="18">
      <c r="A42" s="604" t="s">
        <v>184</v>
      </c>
      <c r="B42" s="604" t="s">
        <v>185</v>
      </c>
      <c r="C42" s="593">
        <v>12</v>
      </c>
      <c r="D42" s="606">
        <v>1.5329861111111112E-2</v>
      </c>
      <c r="E42" s="611">
        <v>1.8758101851851852E-2</v>
      </c>
      <c r="F42" s="565">
        <v>1.6613425925925924E-2</v>
      </c>
      <c r="G42" s="611">
        <v>1.6609953703703703E-2</v>
      </c>
      <c r="H42" s="566">
        <f>(Q42*0.15)+G42</f>
        <v>1.6609953703703703E-2</v>
      </c>
      <c r="I42" s="618"/>
      <c r="J42" s="619"/>
      <c r="K42" s="541"/>
      <c r="L42" s="593"/>
      <c r="M42" s="604"/>
      <c r="N42" s="593"/>
      <c r="O42" s="82"/>
      <c r="P42" s="550">
        <v>1.6613425925925924E-2</v>
      </c>
      <c r="Q42" s="550"/>
      <c r="R42" s="570">
        <v>1.635763888888889E-2</v>
      </c>
    </row>
    <row r="43" spans="1:18" ht="18">
      <c r="A43" s="604" t="s">
        <v>144</v>
      </c>
      <c r="B43" s="604" t="s">
        <v>145</v>
      </c>
      <c r="C43" s="593">
        <v>11</v>
      </c>
      <c r="D43" s="606">
        <v>1.4287037037037037E-2</v>
      </c>
      <c r="E43" s="612"/>
      <c r="F43" s="565">
        <v>1.7511111111111113E-2</v>
      </c>
      <c r="G43" s="611">
        <v>1.7693287037037035E-2</v>
      </c>
      <c r="H43" s="566">
        <f>(Q43*0.15)+G43</f>
        <v>1.7693287037037035E-2</v>
      </c>
      <c r="I43" s="618"/>
      <c r="J43" s="619"/>
      <c r="K43" s="593"/>
      <c r="L43" s="541"/>
      <c r="M43" s="604"/>
      <c r="N43" s="593"/>
      <c r="O43" s="82"/>
      <c r="P43" s="550">
        <v>1.7511111111111113E-2</v>
      </c>
      <c r="Q43" s="550"/>
      <c r="R43" s="570">
        <v>1.402662037037037E-2</v>
      </c>
    </row>
    <row r="44" spans="1:18" ht="18">
      <c r="A44" s="604" t="s">
        <v>103</v>
      </c>
      <c r="B44" s="604" t="s">
        <v>104</v>
      </c>
      <c r="C44" s="593">
        <v>10</v>
      </c>
      <c r="D44" s="606">
        <v>1.4604166666666668E-2</v>
      </c>
      <c r="E44" s="612"/>
      <c r="F44" s="565">
        <v>1.9833333333333331E-2</v>
      </c>
      <c r="G44" s="611">
        <v>1.9186342592592592E-2</v>
      </c>
      <c r="H44" s="566">
        <f>(Q44*0.15)+G44</f>
        <v>1.9186342592592592E-2</v>
      </c>
      <c r="I44" s="618"/>
      <c r="J44" s="619"/>
      <c r="K44" s="593"/>
      <c r="L44" s="593"/>
      <c r="M44" s="604"/>
      <c r="N44" s="593"/>
      <c r="O44" s="82"/>
      <c r="P44" s="566">
        <v>1.9833333333333331E-2</v>
      </c>
      <c r="Q44" s="550"/>
      <c r="R44" s="566">
        <v>1.6178356481481481E-2</v>
      </c>
    </row>
    <row r="45" spans="1:18" ht="18">
      <c r="A45" s="604" t="s">
        <v>100</v>
      </c>
      <c r="B45" s="604" t="s">
        <v>101</v>
      </c>
      <c r="C45" s="593">
        <v>10</v>
      </c>
      <c r="D45" s="606">
        <v>1.5415509259259261E-2</v>
      </c>
      <c r="E45" s="611">
        <v>1.99375E-2</v>
      </c>
      <c r="F45" s="565">
        <v>1.8660879629629628E-2</v>
      </c>
      <c r="G45" s="611">
        <v>1.942013888888889E-2</v>
      </c>
      <c r="H45" s="566">
        <f>(Q45*0.15)+G45</f>
        <v>1.942013888888889E-2</v>
      </c>
      <c r="I45" s="618"/>
      <c r="J45" s="566">
        <v>1.793287037037037E-2</v>
      </c>
      <c r="K45" s="593"/>
      <c r="L45" s="593"/>
      <c r="M45" s="604"/>
      <c r="N45" s="593"/>
      <c r="O45" s="82"/>
      <c r="P45" s="550">
        <v>1.793287037037037E-2</v>
      </c>
      <c r="Q45" s="550"/>
      <c r="R45" s="566">
        <v>1.6151620370370368E-2</v>
      </c>
    </row>
    <row r="46" spans="1:18" ht="18">
      <c r="A46" s="604" t="s">
        <v>186</v>
      </c>
      <c r="B46" s="604" t="s">
        <v>187</v>
      </c>
      <c r="C46" s="593">
        <v>7</v>
      </c>
      <c r="D46" s="607" t="s">
        <v>188</v>
      </c>
      <c r="E46" s="613">
        <v>2.4052083333333332E-2</v>
      </c>
      <c r="F46" s="565">
        <v>1.2848379629629628E-2</v>
      </c>
      <c r="G46" s="604"/>
      <c r="H46" s="604"/>
      <c r="I46" s="618"/>
      <c r="J46" s="619"/>
      <c r="K46" s="593"/>
      <c r="L46" s="593"/>
      <c r="M46" s="82"/>
      <c r="N46" s="593"/>
      <c r="O46" s="82"/>
      <c r="P46" s="564">
        <v>2.4052083333333332E-2</v>
      </c>
      <c r="Q46" s="550"/>
      <c r="R46" s="566">
        <v>2.4052083333333332E-2</v>
      </c>
    </row>
    <row r="47" spans="1:18" ht="18">
      <c r="A47" s="604"/>
      <c r="B47" s="604"/>
      <c r="C47" s="593"/>
      <c r="D47" s="604"/>
      <c r="E47" s="612"/>
      <c r="F47" s="617"/>
      <c r="G47" s="82"/>
      <c r="H47" s="82"/>
      <c r="I47" s="82"/>
      <c r="J47" s="82"/>
      <c r="K47" s="593"/>
      <c r="L47" s="82"/>
      <c r="M47" s="82"/>
      <c r="N47" s="82"/>
      <c r="O47" s="82"/>
      <c r="P47" s="82"/>
      <c r="Q47" s="82"/>
      <c r="R47" s="566"/>
    </row>
    <row r="48" spans="1:18" ht="18">
      <c r="A48" s="82"/>
      <c r="B48" s="82"/>
      <c r="C48" s="82"/>
      <c r="D48" s="82"/>
      <c r="E48" s="82"/>
      <c r="F48" s="82"/>
      <c r="G48" s="82"/>
      <c r="H48" s="615"/>
      <c r="I48" s="82"/>
      <c r="J48" s="82"/>
      <c r="K48" s="593"/>
      <c r="L48" s="82"/>
      <c r="M48" s="82"/>
      <c r="N48" s="82"/>
      <c r="O48" s="82"/>
      <c r="P48" s="82"/>
      <c r="Q48" s="82"/>
      <c r="R48" s="131"/>
    </row>
    <row r="50" spans="5:5">
      <c r="E50" s="454"/>
    </row>
    <row r="51" spans="5:5" ht="20.100000000000001">
      <c r="E51" s="605" t="s">
        <v>83</v>
      </c>
    </row>
    <row r="52" spans="5:5" ht="18">
      <c r="E52" s="609" t="s">
        <v>84</v>
      </c>
    </row>
    <row r="53" spans="5:5" ht="18">
      <c r="E53" s="602" t="s">
        <v>85</v>
      </c>
    </row>
    <row r="54" spans="5:5" ht="18">
      <c r="E54" s="603" t="s">
        <v>86</v>
      </c>
    </row>
  </sheetData>
  <sortState xmlns:xlrd2="http://schemas.microsoft.com/office/spreadsheetml/2017/richdata2" ref="A2:R46">
    <sortCondition ref="N2:N46"/>
  </sortState>
  <pageMargins left="0.7" right="0.7" top="0.75" bottom="0.75" header="0.3" footer="0.3"/>
  <pageSetup scale="52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0CEDE-9D18-9845-86FE-893417D5897C}">
  <sheetPr>
    <pageSetUpPr fitToPage="1"/>
  </sheetPr>
  <dimension ref="A1:T48"/>
  <sheetViews>
    <sheetView workbookViewId="0">
      <selection activeCell="H7" sqref="H7"/>
    </sheetView>
  </sheetViews>
  <sheetFormatPr defaultColWidth="11.42578125" defaultRowHeight="18"/>
  <cols>
    <col min="1" max="1" width="16.7109375" customWidth="1"/>
    <col min="2" max="2" width="22.28515625" customWidth="1"/>
    <col min="3" max="3" width="11" customWidth="1"/>
    <col min="4" max="4" width="14" style="594" customWidth="1"/>
    <col min="5" max="5" width="11.85546875" style="594" customWidth="1"/>
    <col min="6" max="6" width="11.140625" style="594" customWidth="1"/>
    <col min="7" max="7" width="14.42578125" style="594" customWidth="1"/>
    <col min="8" max="9" width="11.85546875" style="594" customWidth="1"/>
    <col min="10" max="16" width="13.42578125" style="594" customWidth="1"/>
    <col min="17" max="17" width="13.85546875" customWidth="1"/>
    <col min="18" max="18" width="12.140625" customWidth="1"/>
    <col min="19" max="19" width="16.140625" style="539" customWidth="1"/>
  </cols>
  <sheetData>
    <row r="1" spans="1:20">
      <c r="A1" s="672" t="s">
        <v>0</v>
      </c>
      <c r="B1" s="672" t="s">
        <v>1</v>
      </c>
      <c r="C1" s="672" t="s">
        <v>2</v>
      </c>
      <c r="D1" s="672" t="s">
        <v>189</v>
      </c>
      <c r="E1" s="672" t="s">
        <v>190</v>
      </c>
      <c r="F1" s="672" t="s">
        <v>4</v>
      </c>
      <c r="G1" s="672" t="s">
        <v>7</v>
      </c>
      <c r="H1" s="672" t="s">
        <v>6</v>
      </c>
      <c r="I1" s="672" t="s">
        <v>88</v>
      </c>
      <c r="J1" s="672" t="s">
        <v>8</v>
      </c>
      <c r="K1" s="672" t="s">
        <v>191</v>
      </c>
      <c r="L1" s="672" t="s">
        <v>10</v>
      </c>
      <c r="M1" s="672" t="s">
        <v>11</v>
      </c>
      <c r="N1" s="672" t="s">
        <v>12</v>
      </c>
      <c r="O1" s="672" t="s">
        <v>13</v>
      </c>
      <c r="P1" s="672" t="s">
        <v>14</v>
      </c>
      <c r="Q1" s="673" t="s">
        <v>15</v>
      </c>
      <c r="R1" s="674" t="s">
        <v>16</v>
      </c>
      <c r="S1" s="675" t="s">
        <v>17</v>
      </c>
    </row>
    <row r="2" spans="1:20">
      <c r="A2" s="612" t="s">
        <v>192</v>
      </c>
      <c r="B2" s="612" t="s">
        <v>193</v>
      </c>
      <c r="C2" s="619">
        <v>9</v>
      </c>
      <c r="D2" s="616">
        <v>1.2045138888888888E-2</v>
      </c>
      <c r="E2" s="616"/>
      <c r="F2" s="616">
        <v>1.4186342592592592E-2</v>
      </c>
      <c r="G2" s="616">
        <v>1.4138888888888888E-2</v>
      </c>
      <c r="H2" s="616">
        <v>1.4206018518518519E-2</v>
      </c>
      <c r="I2" s="616">
        <v>1.4067129629629631E-2</v>
      </c>
      <c r="J2" s="616"/>
      <c r="K2" s="616">
        <v>1.4765046296296297E-2</v>
      </c>
      <c r="L2" s="616">
        <v>1.3569560185185186E-2</v>
      </c>
      <c r="M2" s="606">
        <v>1.3447916666666665E-2</v>
      </c>
      <c r="N2" s="616">
        <v>1.3815162037037037E-2</v>
      </c>
      <c r="O2" s="616">
        <v>1.3355208333333334E-2</v>
      </c>
      <c r="P2" s="616">
        <v>1.363888888888889E-2</v>
      </c>
      <c r="Q2" s="611">
        <v>1.3355208333333334E-2</v>
      </c>
      <c r="R2" s="611">
        <f t="shared" ref="R2:R45" si="0">O2/3.1</f>
        <v>4.3081317204301077E-3</v>
      </c>
      <c r="S2" s="685">
        <v>1.3355208333333334E-2</v>
      </c>
      <c r="T2" s="688"/>
    </row>
    <row r="3" spans="1:20">
      <c r="A3" s="612" t="s">
        <v>194</v>
      </c>
      <c r="B3" s="612" t="s">
        <v>195</v>
      </c>
      <c r="C3" s="619">
        <v>8</v>
      </c>
      <c r="D3" s="616">
        <v>1.2027777777777778E-2</v>
      </c>
      <c r="E3" s="616"/>
      <c r="F3" s="616">
        <v>1.4674768518518519E-2</v>
      </c>
      <c r="G3" s="616">
        <v>1.4371527777777776E-2</v>
      </c>
      <c r="H3" s="616">
        <v>1.5055555555555556E-2</v>
      </c>
      <c r="I3" s="616">
        <v>1.4833333333333332E-2</v>
      </c>
      <c r="J3" s="616"/>
      <c r="K3" s="616">
        <v>1.6143518518518519E-2</v>
      </c>
      <c r="L3" s="616">
        <v>1.3982754629629628E-2</v>
      </c>
      <c r="M3" s="606">
        <v>1.4104166666666666E-2</v>
      </c>
      <c r="N3" s="616">
        <v>1.4088310185185186E-2</v>
      </c>
      <c r="O3" s="616">
        <v>1.3822453703703705E-2</v>
      </c>
      <c r="P3" s="616">
        <v>1.3971064814814813E-2</v>
      </c>
      <c r="Q3" s="611">
        <v>1.3822453703703705E-2</v>
      </c>
      <c r="R3" s="611">
        <f t="shared" si="0"/>
        <v>4.458856033452808E-3</v>
      </c>
      <c r="S3" s="685">
        <v>1.3822453703703705E-2</v>
      </c>
      <c r="T3" s="442"/>
    </row>
    <row r="4" spans="1:20">
      <c r="A4" s="612" t="s">
        <v>196</v>
      </c>
      <c r="B4" s="612" t="s">
        <v>197</v>
      </c>
      <c r="C4" s="619">
        <v>9</v>
      </c>
      <c r="D4" s="616">
        <v>1.3471064814814816E-2</v>
      </c>
      <c r="E4" s="616"/>
      <c r="F4" s="616">
        <v>1.5597222222222222E-2</v>
      </c>
      <c r="G4" s="616">
        <v>1.5584490740740741E-2</v>
      </c>
      <c r="H4" s="616">
        <v>1.6164351851851853E-2</v>
      </c>
      <c r="I4" s="616"/>
      <c r="J4" s="616"/>
      <c r="K4" s="616">
        <v>1.6177083333333335E-2</v>
      </c>
      <c r="L4" s="616">
        <v>1.4424999999999999E-2</v>
      </c>
      <c r="M4" s="606">
        <v>1.4726851851851852E-2</v>
      </c>
      <c r="N4" s="616">
        <v>1.4175694444444444E-2</v>
      </c>
      <c r="O4" s="616">
        <v>1.3973032407407408E-2</v>
      </c>
      <c r="P4" s="616"/>
      <c r="Q4" s="611">
        <v>1.3973032407407408E-2</v>
      </c>
      <c r="R4" s="611">
        <f t="shared" si="0"/>
        <v>4.5074298088410994E-3</v>
      </c>
      <c r="S4" s="685">
        <v>1.3973032407407408E-2</v>
      </c>
      <c r="T4" s="689"/>
    </row>
    <row r="5" spans="1:20">
      <c r="A5" s="612" t="s">
        <v>198</v>
      </c>
      <c r="B5" s="612" t="s">
        <v>199</v>
      </c>
      <c r="C5" s="619">
        <v>10</v>
      </c>
      <c r="D5" s="616">
        <v>1.2839120370370371E-2</v>
      </c>
      <c r="E5" s="616"/>
      <c r="F5" s="616">
        <v>1.5609953703703702E-2</v>
      </c>
      <c r="G5" s="616">
        <v>1.5278935185185185E-2</v>
      </c>
      <c r="H5" s="616">
        <v>1.5520833333333333E-2</v>
      </c>
      <c r="I5" s="611">
        <v>1.525E-2</v>
      </c>
      <c r="J5" s="611"/>
      <c r="K5" s="616">
        <v>1.6168981481481482E-2</v>
      </c>
      <c r="L5" s="616">
        <v>1.4394444444444446E-2</v>
      </c>
      <c r="M5" s="606">
        <v>1.4687499999999999E-2</v>
      </c>
      <c r="N5" s="616">
        <v>1.4383333333333333E-2</v>
      </c>
      <c r="O5" s="616">
        <v>1.4074999999999999E-2</v>
      </c>
      <c r="P5" s="616"/>
      <c r="Q5" s="611">
        <v>1.4074999999999999E-2</v>
      </c>
      <c r="R5" s="611">
        <f t="shared" si="0"/>
        <v>4.5403225806451607E-3</v>
      </c>
      <c r="S5" s="685">
        <v>1.4074999999999999E-2</v>
      </c>
      <c r="T5" s="688"/>
    </row>
    <row r="6" spans="1:20">
      <c r="A6" s="612" t="s">
        <v>196</v>
      </c>
      <c r="B6" s="612" t="s">
        <v>200</v>
      </c>
      <c r="C6" s="619">
        <v>9</v>
      </c>
      <c r="D6" s="604"/>
      <c r="E6" s="604"/>
      <c r="F6" s="616">
        <v>1.424652777777778E-2</v>
      </c>
      <c r="G6" s="616">
        <v>1.4090277777777778E-2</v>
      </c>
      <c r="H6" s="616">
        <v>1.4254629629629631E-2</v>
      </c>
      <c r="I6" s="616">
        <v>1.4530092592592593E-2</v>
      </c>
      <c r="J6" s="616"/>
      <c r="K6" s="616">
        <v>1.4922453703703703E-2</v>
      </c>
      <c r="L6" s="616">
        <v>1.3823495370370371E-2</v>
      </c>
      <c r="M6" s="606">
        <v>1.4079861111111111E-2</v>
      </c>
      <c r="N6" s="616">
        <v>1.4194907407407406E-2</v>
      </c>
      <c r="O6" s="616">
        <v>1.4203472222222221E-2</v>
      </c>
      <c r="P6" s="616"/>
      <c r="Q6" s="611">
        <v>1.3823495370370371E-2</v>
      </c>
      <c r="R6" s="611">
        <f t="shared" si="0"/>
        <v>4.58176523297491E-3</v>
      </c>
      <c r="S6" s="685">
        <v>1.3823495370370371E-2</v>
      </c>
      <c r="T6" s="689"/>
    </row>
    <row r="7" spans="1:20">
      <c r="A7" s="612" t="s">
        <v>201</v>
      </c>
      <c r="B7" s="612" t="s">
        <v>202</v>
      </c>
      <c r="C7" s="619">
        <v>12</v>
      </c>
      <c r="D7" s="616">
        <v>1.2283564814814815E-2</v>
      </c>
      <c r="E7" s="616"/>
      <c r="F7" s="616">
        <v>1.4833333333333332E-2</v>
      </c>
      <c r="G7" s="616"/>
      <c r="H7" s="616">
        <v>1.5403935185185187E-2</v>
      </c>
      <c r="I7" s="616">
        <v>1.5343749999999998E-2</v>
      </c>
      <c r="J7" s="616"/>
      <c r="K7" s="616">
        <v>1.6307870370370372E-2</v>
      </c>
      <c r="L7" s="616">
        <v>1.4516550925925928E-2</v>
      </c>
      <c r="M7" s="606">
        <v>1.4406250000000001E-2</v>
      </c>
      <c r="N7" s="616">
        <v>1.5007986111111109E-2</v>
      </c>
      <c r="O7" s="616">
        <v>1.4582638888888888E-2</v>
      </c>
      <c r="P7" s="616"/>
      <c r="Q7" s="676">
        <v>1.4406250000000001E-2</v>
      </c>
      <c r="R7" s="611">
        <f t="shared" si="0"/>
        <v>4.7040770609318994E-3</v>
      </c>
      <c r="S7" s="686">
        <v>1.4406250000000001E-2</v>
      </c>
      <c r="T7" s="442"/>
    </row>
    <row r="8" spans="1:20">
      <c r="A8" s="625" t="s">
        <v>203</v>
      </c>
      <c r="B8" s="625" t="s">
        <v>204</v>
      </c>
      <c r="C8" s="619">
        <v>9</v>
      </c>
      <c r="D8" s="616">
        <v>1.2929398148148148E-2</v>
      </c>
      <c r="E8" s="616"/>
      <c r="F8" s="616">
        <v>1.5555555555555553E-2</v>
      </c>
      <c r="G8" s="616">
        <v>1.5685185185185184E-2</v>
      </c>
      <c r="H8" s="616">
        <v>1.6079861111111111E-2</v>
      </c>
      <c r="I8" s="616">
        <v>1.6070601851851853E-2</v>
      </c>
      <c r="J8" s="616"/>
      <c r="K8" s="616">
        <v>1.6253472222222221E-2</v>
      </c>
      <c r="L8" s="616">
        <v>1.4789930555555554E-2</v>
      </c>
      <c r="M8" s="606">
        <v>1.5201388888888889E-2</v>
      </c>
      <c r="N8" s="616">
        <v>1.4790625E-2</v>
      </c>
      <c r="O8" s="677">
        <v>1.4620949074074074E-2</v>
      </c>
      <c r="P8" s="677"/>
      <c r="Q8" s="611">
        <v>1.4620949074074074E-2</v>
      </c>
      <c r="R8" s="611">
        <f t="shared" si="0"/>
        <v>4.7164351851851855E-3</v>
      </c>
      <c r="S8" s="685">
        <v>1.4387731481481482E-2</v>
      </c>
      <c r="T8" s="442"/>
    </row>
    <row r="9" spans="1:20">
      <c r="A9" s="612" t="s">
        <v>205</v>
      </c>
      <c r="B9" s="612" t="s">
        <v>206</v>
      </c>
      <c r="C9" s="619">
        <v>9</v>
      </c>
      <c r="D9" s="616">
        <v>1.306712962962963E-2</v>
      </c>
      <c r="E9" s="616"/>
      <c r="F9" s="616">
        <v>1.4734953703703703E-2</v>
      </c>
      <c r="G9" s="616">
        <v>1.5170138888888888E-2</v>
      </c>
      <c r="H9" s="616">
        <v>1.5125000000000001E-2</v>
      </c>
      <c r="I9" s="616">
        <v>1.4954861111111111E-2</v>
      </c>
      <c r="J9" s="616"/>
      <c r="K9" s="616">
        <v>1.5765046296296298E-2</v>
      </c>
      <c r="L9" s="616">
        <v>1.4280902777777778E-2</v>
      </c>
      <c r="M9" s="606">
        <v>1.4781250000000001E-2</v>
      </c>
      <c r="N9" s="616">
        <v>1.5532754629629629E-2</v>
      </c>
      <c r="O9" s="616">
        <v>1.4693634259259259E-2</v>
      </c>
      <c r="P9" s="616"/>
      <c r="Q9" s="611">
        <v>1.4280902777777778E-2</v>
      </c>
      <c r="R9" s="611">
        <f t="shared" si="0"/>
        <v>4.7398820191158894E-3</v>
      </c>
      <c r="S9" s="685">
        <v>1.4280902777777778E-2</v>
      </c>
      <c r="T9" s="442"/>
    </row>
    <row r="10" spans="1:20">
      <c r="A10" s="612" t="s">
        <v>207</v>
      </c>
      <c r="B10" s="612" t="s">
        <v>208</v>
      </c>
      <c r="C10" s="619">
        <v>10</v>
      </c>
      <c r="D10" s="616">
        <v>1.2417824074074074E-2</v>
      </c>
      <c r="E10" s="616"/>
      <c r="F10" s="616">
        <v>1.4961805555555556E-2</v>
      </c>
      <c r="G10" s="616">
        <v>1.4870370370370372E-2</v>
      </c>
      <c r="H10" s="616">
        <v>1.509722222222222E-2</v>
      </c>
      <c r="I10" s="616">
        <v>1.4994212962962961E-2</v>
      </c>
      <c r="J10" s="616"/>
      <c r="K10" s="616">
        <v>1.5908564814814816E-2</v>
      </c>
      <c r="L10" s="616">
        <v>1.4496874999999999E-2</v>
      </c>
      <c r="M10" s="606">
        <v>1.4777777777777779E-2</v>
      </c>
      <c r="N10" s="678">
        <v>1.4871527777777777E-2</v>
      </c>
      <c r="O10" s="616">
        <v>1.482962962962963E-2</v>
      </c>
      <c r="P10" s="616"/>
      <c r="Q10" s="611">
        <v>1.4496874999999999E-2</v>
      </c>
      <c r="R10" s="611">
        <f t="shared" si="0"/>
        <v>4.7837514934289125E-3</v>
      </c>
      <c r="S10" s="685">
        <v>1.4496874999999999E-2</v>
      </c>
      <c r="T10" s="442"/>
    </row>
    <row r="11" spans="1:20">
      <c r="A11" s="612" t="s">
        <v>209</v>
      </c>
      <c r="B11" s="612" t="s">
        <v>210</v>
      </c>
      <c r="C11" s="619">
        <v>11</v>
      </c>
      <c r="D11" s="616">
        <v>1.3346064814814816E-2</v>
      </c>
      <c r="E11" s="616"/>
      <c r="F11" s="616">
        <v>1.5714120370370371E-2</v>
      </c>
      <c r="G11" s="616">
        <v>1.5259259259259259E-2</v>
      </c>
      <c r="H11" s="616">
        <v>1.6299768518518519E-2</v>
      </c>
      <c r="I11" s="616">
        <v>1.5863425925925927E-2</v>
      </c>
      <c r="J11" s="616"/>
      <c r="K11" s="616">
        <v>1.6739583333333332E-2</v>
      </c>
      <c r="L11" s="616">
        <v>1.5063888888888889E-2</v>
      </c>
      <c r="M11" s="606">
        <v>1.5303240740740741E-2</v>
      </c>
      <c r="N11" s="616">
        <v>1.5187847222222222E-2</v>
      </c>
      <c r="O11" s="616">
        <v>1.5028819444444445E-2</v>
      </c>
      <c r="P11" s="616"/>
      <c r="Q11" s="611">
        <v>1.5028819444444445E-2</v>
      </c>
      <c r="R11" s="611">
        <f t="shared" si="0"/>
        <v>4.8480062724014341E-3</v>
      </c>
      <c r="S11" s="685">
        <v>1.5028819444444445E-2</v>
      </c>
      <c r="T11" s="689"/>
    </row>
    <row r="12" spans="1:20">
      <c r="A12" s="612" t="s">
        <v>211</v>
      </c>
      <c r="B12" s="612" t="s">
        <v>202</v>
      </c>
      <c r="C12" s="619">
        <v>12</v>
      </c>
      <c r="D12" s="616">
        <v>1.4487268518518519E-2</v>
      </c>
      <c r="E12" s="616"/>
      <c r="F12" s="616">
        <v>1.6612268518518519E-2</v>
      </c>
      <c r="G12" s="616"/>
      <c r="H12" s="616">
        <v>1.6937500000000001E-2</v>
      </c>
      <c r="I12" s="616"/>
      <c r="J12" s="616">
        <v>1.5621527777777778E-2</v>
      </c>
      <c r="K12" s="616">
        <v>1.7640046296296296E-2</v>
      </c>
      <c r="L12" s="616">
        <v>1.5795601851851849E-2</v>
      </c>
      <c r="M12" s="606">
        <v>1.5401620370370371E-2</v>
      </c>
      <c r="N12" s="616">
        <v>1.5519791666666666E-2</v>
      </c>
      <c r="O12" s="616">
        <v>1.5076388888888889E-2</v>
      </c>
      <c r="P12" s="616"/>
      <c r="Q12" s="611">
        <v>1.5076388888888889E-2</v>
      </c>
      <c r="R12" s="611">
        <f t="shared" si="0"/>
        <v>4.8633512544802868E-3</v>
      </c>
      <c r="S12" s="685">
        <v>1.5076388888888889E-2</v>
      </c>
      <c r="T12" s="442"/>
    </row>
    <row r="13" spans="1:20">
      <c r="A13" s="612" t="s">
        <v>212</v>
      </c>
      <c r="B13" s="612" t="s">
        <v>213</v>
      </c>
      <c r="C13" s="619">
        <v>9</v>
      </c>
      <c r="D13" s="616">
        <v>1.5019675925925928E-2</v>
      </c>
      <c r="E13" s="604"/>
      <c r="F13" s="616">
        <v>1.551388888888889E-2</v>
      </c>
      <c r="G13" s="616">
        <v>1.5175925925925924E-2</v>
      </c>
      <c r="H13" s="616">
        <v>1.6385416666666666E-2</v>
      </c>
      <c r="I13" s="616">
        <v>1.567013888888889E-2</v>
      </c>
      <c r="J13" s="616"/>
      <c r="K13" s="616">
        <v>1.6681712962962964E-2</v>
      </c>
      <c r="L13" s="616">
        <v>1.507789351851852E-2</v>
      </c>
      <c r="M13" s="606">
        <v>1.5027777777777779E-2</v>
      </c>
      <c r="N13" s="616">
        <v>1.5401851851851854E-2</v>
      </c>
      <c r="O13" s="616">
        <v>1.5137847222222223E-2</v>
      </c>
      <c r="P13" s="616"/>
      <c r="Q13" s="606">
        <v>1.5027777777777779E-2</v>
      </c>
      <c r="R13" s="611">
        <f t="shared" si="0"/>
        <v>4.8831765232974908E-3</v>
      </c>
      <c r="S13" s="685">
        <v>1.4368055555555558E-2</v>
      </c>
      <c r="T13" s="689"/>
    </row>
    <row r="14" spans="1:20">
      <c r="A14" s="612" t="s">
        <v>214</v>
      </c>
      <c r="B14" s="612" t="s">
        <v>215</v>
      </c>
      <c r="C14" s="619">
        <v>9</v>
      </c>
      <c r="D14" s="604"/>
      <c r="E14" s="616">
        <v>1.6778935185185185E-2</v>
      </c>
      <c r="F14" s="616"/>
      <c r="G14" s="616">
        <v>1.6328703703703703E-2</v>
      </c>
      <c r="H14" s="616">
        <v>1.7989583333333333E-2</v>
      </c>
      <c r="I14" s="616"/>
      <c r="J14" s="616">
        <v>1.5973379629629629E-2</v>
      </c>
      <c r="K14" s="616">
        <v>1.6593750000000001E-2</v>
      </c>
      <c r="L14" s="616">
        <v>1.5404282407407406E-2</v>
      </c>
      <c r="M14" s="606">
        <v>1.5817129629629629E-2</v>
      </c>
      <c r="N14" s="616">
        <v>1.5792245370370373E-2</v>
      </c>
      <c r="O14" s="677">
        <v>1.5335763888888888E-2</v>
      </c>
      <c r="P14" s="677"/>
      <c r="Q14" s="611">
        <v>1.5335763888888888E-2</v>
      </c>
      <c r="R14" s="611">
        <f t="shared" si="0"/>
        <v>4.9470206093189962E-3</v>
      </c>
      <c r="S14" s="685">
        <v>1.5335763888888888E-2</v>
      </c>
      <c r="T14" s="442"/>
    </row>
    <row r="15" spans="1:20">
      <c r="A15" s="612" t="s">
        <v>216</v>
      </c>
      <c r="B15" s="612" t="s">
        <v>217</v>
      </c>
      <c r="C15" s="619">
        <v>8</v>
      </c>
      <c r="D15" s="604"/>
      <c r="E15" s="616">
        <v>1.8637731481481481E-2</v>
      </c>
      <c r="F15" s="616"/>
      <c r="G15" s="616">
        <v>1.726851851851852E-2</v>
      </c>
      <c r="H15" s="616">
        <v>1.7216435185185185E-2</v>
      </c>
      <c r="I15" s="616"/>
      <c r="J15" s="616">
        <v>1.5973379629629629E-2</v>
      </c>
      <c r="K15" s="616">
        <v>1.7474537037037038E-2</v>
      </c>
      <c r="L15" s="616">
        <v>1.5163541666666667E-2</v>
      </c>
      <c r="M15" s="606">
        <v>1.5868055555555555E-2</v>
      </c>
      <c r="N15" s="616">
        <v>1.5979398148148149E-2</v>
      </c>
      <c r="O15" s="616">
        <v>1.5699305555555553E-2</v>
      </c>
      <c r="P15" s="616"/>
      <c r="Q15" s="611">
        <v>1.5163541666666667E-2</v>
      </c>
      <c r="R15" s="611">
        <f t="shared" si="0"/>
        <v>5.0642921146953398E-3</v>
      </c>
      <c r="S15" s="685">
        <v>1.5163541666666667E-2</v>
      </c>
      <c r="T15" s="442"/>
    </row>
    <row r="16" spans="1:20">
      <c r="A16" s="612" t="s">
        <v>218</v>
      </c>
      <c r="B16" s="612" t="s">
        <v>219</v>
      </c>
      <c r="C16" s="619">
        <v>8</v>
      </c>
      <c r="D16" s="616">
        <v>1.4168981481481482E-2</v>
      </c>
      <c r="E16" s="616">
        <v>1.8959490740740739E-2</v>
      </c>
      <c r="F16" s="616"/>
      <c r="G16" s="616">
        <v>1.7271990740740741E-2</v>
      </c>
      <c r="H16" s="616">
        <v>1.8074074074074072E-2</v>
      </c>
      <c r="I16" s="616"/>
      <c r="J16" s="616">
        <v>1.7365740740740741E-2</v>
      </c>
      <c r="K16" s="616">
        <v>2.0511574074074074E-2</v>
      </c>
      <c r="L16" s="616">
        <v>1.5942129629629629E-2</v>
      </c>
      <c r="M16" s="606">
        <v>1.6612268518518519E-2</v>
      </c>
      <c r="N16" s="616">
        <v>1.6699884259259258E-2</v>
      </c>
      <c r="O16" s="616">
        <v>1.5878125E-2</v>
      </c>
      <c r="P16" s="616"/>
      <c r="Q16" s="611">
        <v>1.5878125E-2</v>
      </c>
      <c r="R16" s="611">
        <f t="shared" si="0"/>
        <v>5.1219758064516129E-3</v>
      </c>
      <c r="S16" s="685">
        <v>1.5878125E-2</v>
      </c>
      <c r="T16" s="442"/>
    </row>
    <row r="17" spans="1:20">
      <c r="A17" s="612" t="s">
        <v>220</v>
      </c>
      <c r="B17" s="612" t="s">
        <v>221</v>
      </c>
      <c r="C17" s="619">
        <v>10</v>
      </c>
      <c r="D17" s="616">
        <v>1.5215277777777779E-2</v>
      </c>
      <c r="E17" s="616">
        <v>1.847800925925926E-2</v>
      </c>
      <c r="F17" s="616"/>
      <c r="G17" s="616">
        <v>1.765162037037037E-2</v>
      </c>
      <c r="H17" s="616">
        <v>1.934375E-2</v>
      </c>
      <c r="I17" s="616"/>
      <c r="J17" s="616">
        <v>1.6650462962962961E-2</v>
      </c>
      <c r="K17" s="616"/>
      <c r="L17" s="616">
        <v>1.6422222222222223E-2</v>
      </c>
      <c r="M17" s="606">
        <v>1.6508101851851854E-2</v>
      </c>
      <c r="N17" s="616">
        <v>1.650914351851852E-2</v>
      </c>
      <c r="O17" s="616">
        <v>1.5879513888888887E-2</v>
      </c>
      <c r="P17" s="616"/>
      <c r="Q17" s="611">
        <v>1.5879513888888887E-2</v>
      </c>
      <c r="R17" s="611">
        <f t="shared" si="0"/>
        <v>5.1224238351254472E-3</v>
      </c>
      <c r="S17" s="685">
        <v>1.5427083333333334E-2</v>
      </c>
      <c r="T17" s="442"/>
    </row>
    <row r="18" spans="1:20">
      <c r="A18" s="612" t="s">
        <v>222</v>
      </c>
      <c r="B18" s="612" t="s">
        <v>223</v>
      </c>
      <c r="C18" s="619">
        <v>8</v>
      </c>
      <c r="D18" s="616">
        <v>1.4090277777777778E-2</v>
      </c>
      <c r="E18" s="616">
        <v>1.6695601851851854E-2</v>
      </c>
      <c r="F18" s="616"/>
      <c r="G18" s="616">
        <v>1.5863425925925927E-2</v>
      </c>
      <c r="H18" s="616">
        <v>1.6207175925925927E-2</v>
      </c>
      <c r="I18" s="616"/>
      <c r="J18" s="616">
        <v>1.6026620370370368E-2</v>
      </c>
      <c r="K18" s="616">
        <v>1.7471064814814818E-2</v>
      </c>
      <c r="L18" s="616">
        <v>1.5722222222222224E-2</v>
      </c>
      <c r="M18" s="606">
        <v>1.5881944444444445E-2</v>
      </c>
      <c r="N18" s="678"/>
      <c r="O18" s="616">
        <v>1.6114351851851852E-2</v>
      </c>
      <c r="P18" s="616"/>
      <c r="Q18" s="611">
        <v>1.5722222222222224E-2</v>
      </c>
      <c r="R18" s="611">
        <f t="shared" si="0"/>
        <v>5.1981780167264036E-3</v>
      </c>
      <c r="S18" s="685">
        <v>1.5722222222222224E-2</v>
      </c>
      <c r="T18" s="442"/>
    </row>
    <row r="19" spans="1:20">
      <c r="A19" s="612" t="s">
        <v>224</v>
      </c>
      <c r="B19" s="612" t="s">
        <v>225</v>
      </c>
      <c r="C19" s="619">
        <v>9</v>
      </c>
      <c r="D19" s="604"/>
      <c r="E19" s="604"/>
      <c r="F19" s="604"/>
      <c r="G19" s="604"/>
      <c r="H19" s="616">
        <v>1.7997685185185186E-2</v>
      </c>
      <c r="I19" s="616"/>
      <c r="J19" s="616">
        <v>1.7508101851851851E-2</v>
      </c>
      <c r="K19" s="616">
        <v>1.8019675925925929E-2</v>
      </c>
      <c r="L19" s="616">
        <v>1.6483101851851853E-2</v>
      </c>
      <c r="M19" s="606">
        <v>1.6652777777777777E-2</v>
      </c>
      <c r="N19" s="616">
        <v>1.6472337962962963E-2</v>
      </c>
      <c r="O19" s="616">
        <v>1.6178356481481481E-2</v>
      </c>
      <c r="P19" s="616"/>
      <c r="Q19" s="611">
        <v>1.6178356481481481E-2</v>
      </c>
      <c r="R19" s="611">
        <f t="shared" si="0"/>
        <v>5.2188246714456391E-3</v>
      </c>
      <c r="S19" s="685">
        <v>1.6178356481481481E-2</v>
      </c>
      <c r="T19" s="689"/>
    </row>
    <row r="20" spans="1:20">
      <c r="A20" s="612" t="s">
        <v>226</v>
      </c>
      <c r="B20" s="612" t="s">
        <v>227</v>
      </c>
      <c r="C20" s="619">
        <v>9</v>
      </c>
      <c r="D20" s="616">
        <v>1.4987268518518518E-2</v>
      </c>
      <c r="E20" s="616"/>
      <c r="F20" s="616">
        <v>1.7613425925925925E-2</v>
      </c>
      <c r="G20" s="616">
        <v>1.6980324074074075E-2</v>
      </c>
      <c r="H20" s="616">
        <v>1.7869212962962962E-2</v>
      </c>
      <c r="I20" s="616"/>
      <c r="J20" s="616">
        <v>1.6648148148148148E-2</v>
      </c>
      <c r="K20" s="616"/>
      <c r="L20" s="616">
        <v>1.6432060185185185E-2</v>
      </c>
      <c r="M20" s="606">
        <v>1.678935185185185E-2</v>
      </c>
      <c r="N20" s="616">
        <v>1.6656250000000001E-2</v>
      </c>
      <c r="O20" s="616">
        <v>1.625810185185185E-2</v>
      </c>
      <c r="P20" s="616"/>
      <c r="Q20" s="611">
        <v>1.625810185185185E-2</v>
      </c>
      <c r="R20" s="611">
        <f t="shared" si="0"/>
        <v>5.2445489844683384E-3</v>
      </c>
      <c r="S20" s="685">
        <v>1.625810185185185E-2</v>
      </c>
      <c r="T20" s="689"/>
    </row>
    <row r="21" spans="1:20">
      <c r="A21" s="612" t="s">
        <v>228</v>
      </c>
      <c r="B21" s="612" t="s">
        <v>229</v>
      </c>
      <c r="C21" s="619">
        <v>9</v>
      </c>
      <c r="D21" s="616">
        <v>1.699074074074074E-2</v>
      </c>
      <c r="E21" s="616"/>
      <c r="F21" s="616"/>
      <c r="G21" s="616"/>
      <c r="H21" s="616">
        <v>2.1959490740740741E-2</v>
      </c>
      <c r="I21" s="616"/>
      <c r="J21" s="616">
        <v>1.8420138888888889E-2</v>
      </c>
      <c r="K21" s="616">
        <v>1.9760416666666666E-2</v>
      </c>
      <c r="L21" s="616"/>
      <c r="M21" s="606">
        <v>1.8249999999999999E-2</v>
      </c>
      <c r="N21" s="616">
        <v>1.708888888888889E-2</v>
      </c>
      <c r="O21" s="616">
        <v>1.6723958333333334E-2</v>
      </c>
      <c r="P21" s="616"/>
      <c r="Q21" s="611">
        <v>1.6723958333333334E-2</v>
      </c>
      <c r="R21" s="611">
        <f t="shared" si="0"/>
        <v>5.3948252688172044E-3</v>
      </c>
      <c r="S21" s="685">
        <v>1.6723958333333334E-2</v>
      </c>
      <c r="T21" s="442"/>
    </row>
    <row r="22" spans="1:20">
      <c r="A22" s="612" t="s">
        <v>230</v>
      </c>
      <c r="B22" s="612" t="s">
        <v>231</v>
      </c>
      <c r="C22" s="619">
        <v>10</v>
      </c>
      <c r="D22" s="616">
        <v>1.4465277777777777E-2</v>
      </c>
      <c r="E22" s="616"/>
      <c r="F22" s="616">
        <v>1.7068287037037038E-2</v>
      </c>
      <c r="G22" s="616">
        <v>1.7349537037037038E-2</v>
      </c>
      <c r="H22" s="616">
        <v>1.810300925925926E-2</v>
      </c>
      <c r="I22" s="616"/>
      <c r="J22" s="616">
        <v>1.7479166666666667E-2</v>
      </c>
      <c r="K22" s="616">
        <v>1.8783564814814812E-2</v>
      </c>
      <c r="L22" s="616"/>
      <c r="M22" s="606">
        <v>1.7012731481481483E-2</v>
      </c>
      <c r="N22" s="616">
        <v>1.7279050925925927E-2</v>
      </c>
      <c r="O22" s="616">
        <v>1.6760648148148146E-2</v>
      </c>
      <c r="P22" s="616"/>
      <c r="Q22" s="611">
        <v>1.6760648148148146E-2</v>
      </c>
      <c r="R22" s="611">
        <f t="shared" si="0"/>
        <v>5.4066606929510149E-3</v>
      </c>
      <c r="S22" s="685">
        <v>1.6686342592592593E-2</v>
      </c>
      <c r="T22" s="689"/>
    </row>
    <row r="23" spans="1:20">
      <c r="A23" s="612" t="s">
        <v>232</v>
      </c>
      <c r="B23" s="612" t="s">
        <v>233</v>
      </c>
      <c r="C23" s="619">
        <v>8</v>
      </c>
      <c r="D23" s="616">
        <v>1.6622685185185185E-2</v>
      </c>
      <c r="E23" s="616">
        <v>8.5000000000000006E-3</v>
      </c>
      <c r="F23" s="616"/>
      <c r="G23" s="616">
        <v>1.830787037037037E-2</v>
      </c>
      <c r="H23" s="616">
        <v>1.970486111111111E-2</v>
      </c>
      <c r="I23" s="616"/>
      <c r="J23" s="616">
        <v>1.7489583333333333E-2</v>
      </c>
      <c r="K23" s="616">
        <v>1.9731481481481482E-2</v>
      </c>
      <c r="L23" s="616">
        <v>1.8528009259259261E-2</v>
      </c>
      <c r="M23" s="606">
        <v>1.7680555555555557E-2</v>
      </c>
      <c r="N23" s="616">
        <v>1.760648148148148E-2</v>
      </c>
      <c r="O23" s="616">
        <v>1.6831712962962962E-2</v>
      </c>
      <c r="P23" s="616"/>
      <c r="Q23" s="611">
        <v>1.6831712962962962E-2</v>
      </c>
      <c r="R23" s="611">
        <f t="shared" si="0"/>
        <v>5.4295848267622458E-3</v>
      </c>
      <c r="S23" s="685">
        <v>1.6831712962962962E-2</v>
      </c>
      <c r="T23" s="690"/>
    </row>
    <row r="24" spans="1:20">
      <c r="A24" s="612" t="s">
        <v>234</v>
      </c>
      <c r="B24" s="612" t="s">
        <v>235</v>
      </c>
      <c r="C24" s="619">
        <v>10</v>
      </c>
      <c r="D24" s="616">
        <v>1.6151620370370368E-2</v>
      </c>
      <c r="E24" s="616">
        <v>1.8655092592592595E-2</v>
      </c>
      <c r="F24" s="616"/>
      <c r="G24" s="616">
        <v>1.9030092592592592E-2</v>
      </c>
      <c r="H24" s="616">
        <v>1.9462962962962963E-2</v>
      </c>
      <c r="I24" s="616"/>
      <c r="J24" s="616"/>
      <c r="K24" s="616"/>
      <c r="L24" s="616">
        <v>1.7795949074074075E-2</v>
      </c>
      <c r="M24" s="606">
        <v>1.8056712962962962E-2</v>
      </c>
      <c r="N24" s="616">
        <v>1.7710763888888887E-2</v>
      </c>
      <c r="O24" s="616">
        <v>1.7016550925925925E-2</v>
      </c>
      <c r="P24" s="616"/>
      <c r="Q24" s="611">
        <v>1.7016550925925925E-2</v>
      </c>
      <c r="R24" s="611">
        <f t="shared" si="0"/>
        <v>5.4892099761051369E-3</v>
      </c>
      <c r="S24" s="685">
        <v>1.7016550925925925E-2</v>
      </c>
      <c r="T24" s="442"/>
    </row>
    <row r="25" spans="1:20">
      <c r="A25" s="612" t="s">
        <v>212</v>
      </c>
      <c r="B25" s="612" t="s">
        <v>236</v>
      </c>
      <c r="C25" s="619">
        <v>9</v>
      </c>
      <c r="D25" s="604"/>
      <c r="E25" s="604"/>
      <c r="F25" s="604"/>
      <c r="G25" s="616">
        <v>1.866550925925926E-2</v>
      </c>
      <c r="H25" s="616"/>
      <c r="I25" s="616"/>
      <c r="J25" s="616">
        <v>1.8239583333333333E-2</v>
      </c>
      <c r="K25" s="616">
        <v>1.9616898148148151E-2</v>
      </c>
      <c r="L25" s="616">
        <v>1.7617708333333332E-2</v>
      </c>
      <c r="M25" s="606">
        <v>1.782523148148148E-2</v>
      </c>
      <c r="N25" s="616">
        <v>1.789085648148148E-2</v>
      </c>
      <c r="O25" s="616">
        <v>1.7060185185185185E-2</v>
      </c>
      <c r="P25" s="616"/>
      <c r="Q25" s="611">
        <v>1.7060185185185185E-2</v>
      </c>
      <c r="R25" s="611">
        <f t="shared" si="0"/>
        <v>5.5032855436081239E-3</v>
      </c>
      <c r="S25" s="685">
        <v>1.7060185185185185E-2</v>
      </c>
      <c r="T25" s="442"/>
    </row>
    <row r="26" spans="1:20">
      <c r="A26" s="612" t="s">
        <v>132</v>
      </c>
      <c r="B26" s="612" t="s">
        <v>237</v>
      </c>
      <c r="C26" s="619">
        <v>9</v>
      </c>
      <c r="D26" s="616">
        <v>2.2863425925925926E-2</v>
      </c>
      <c r="E26" s="616">
        <v>9.5023148148148159E-3</v>
      </c>
      <c r="F26" s="616"/>
      <c r="G26" s="616">
        <v>2.0596064814814817E-2</v>
      </c>
      <c r="H26" s="616">
        <v>2.2193287037037036E-2</v>
      </c>
      <c r="I26" s="616"/>
      <c r="J26" s="616"/>
      <c r="K26" s="616">
        <v>2.0162037037037037E-2</v>
      </c>
      <c r="L26" s="616">
        <v>1.7989699074074075E-2</v>
      </c>
      <c r="M26" s="606">
        <v>1.7694444444444447E-2</v>
      </c>
      <c r="N26" s="616">
        <v>1.782523148148148E-2</v>
      </c>
      <c r="O26" s="616">
        <v>1.730474537037037E-2</v>
      </c>
      <c r="P26" s="616"/>
      <c r="Q26" s="611">
        <v>1.730474537037037E-2</v>
      </c>
      <c r="R26" s="611">
        <f t="shared" si="0"/>
        <v>5.5821759259259253E-3</v>
      </c>
      <c r="S26" s="685">
        <v>1.730474537037037E-2</v>
      </c>
      <c r="T26" s="442"/>
    </row>
    <row r="27" spans="1:20">
      <c r="A27" s="612" t="s">
        <v>238</v>
      </c>
      <c r="B27" s="612" t="s">
        <v>239</v>
      </c>
      <c r="C27" s="619">
        <v>8</v>
      </c>
      <c r="D27" s="616">
        <v>1.6160879629629633E-2</v>
      </c>
      <c r="E27" s="616">
        <v>8.6099537037037047E-3</v>
      </c>
      <c r="F27" s="616"/>
      <c r="G27" s="616">
        <v>1.0734953703703705E-2</v>
      </c>
      <c r="H27" s="616">
        <v>1.9053240740740742E-2</v>
      </c>
      <c r="I27" s="616"/>
      <c r="J27" s="616">
        <v>1.8745370370370371E-2</v>
      </c>
      <c r="K27" s="616">
        <v>1.9104166666666669E-2</v>
      </c>
      <c r="L27" s="616">
        <v>1.6649189814814815E-2</v>
      </c>
      <c r="M27" s="606">
        <v>1.7444444444444446E-2</v>
      </c>
      <c r="N27" s="616">
        <v>1.8157754629629628E-2</v>
      </c>
      <c r="O27" s="616">
        <v>1.7331481481481482E-2</v>
      </c>
      <c r="P27" s="616"/>
      <c r="Q27" s="611">
        <v>1.6649189814814815E-2</v>
      </c>
      <c r="R27" s="611">
        <f t="shared" si="0"/>
        <v>5.5908004778972521E-3</v>
      </c>
      <c r="S27" s="685">
        <v>1.6649189814814815E-2</v>
      </c>
      <c r="T27" s="442"/>
    </row>
    <row r="28" spans="1:20" ht="18.95">
      <c r="A28" s="612" t="s">
        <v>240</v>
      </c>
      <c r="B28" s="612" t="s">
        <v>241</v>
      </c>
      <c r="C28" s="679">
        <v>8</v>
      </c>
      <c r="D28" s="616">
        <v>1.6844907407407409E-2</v>
      </c>
      <c r="E28" s="616"/>
      <c r="F28" s="616"/>
      <c r="G28" s="616">
        <v>1.1133101851851852E-2</v>
      </c>
      <c r="H28" s="616">
        <v>2.1667824074074072E-2</v>
      </c>
      <c r="I28" s="616"/>
      <c r="J28" s="616">
        <v>1.7767361111111112E-2</v>
      </c>
      <c r="K28" s="616">
        <v>1.9678240740740739E-2</v>
      </c>
      <c r="L28" s="616"/>
      <c r="M28" s="606">
        <v>1.7425925925925925E-2</v>
      </c>
      <c r="N28" s="616">
        <v>1.837349537037037E-2</v>
      </c>
      <c r="O28" s="616">
        <v>1.7575694444444446E-2</v>
      </c>
      <c r="P28" s="616"/>
      <c r="Q28" s="676">
        <v>1.7425925925925925E-2</v>
      </c>
      <c r="R28" s="611">
        <f t="shared" si="0"/>
        <v>5.6695788530465949E-3</v>
      </c>
      <c r="S28" s="686">
        <v>1.7425925925925925E-2</v>
      </c>
      <c r="T28" s="689"/>
    </row>
    <row r="29" spans="1:20">
      <c r="A29" s="625" t="s">
        <v>166</v>
      </c>
      <c r="B29" s="625" t="s">
        <v>242</v>
      </c>
      <c r="C29" s="619">
        <v>11</v>
      </c>
      <c r="D29" s="616">
        <v>1.5666666666666666E-2</v>
      </c>
      <c r="E29" s="616">
        <v>1.9047453703703705E-2</v>
      </c>
      <c r="F29" s="616"/>
      <c r="G29" s="616">
        <v>1.8481481481481481E-2</v>
      </c>
      <c r="H29" s="616">
        <v>1.796412037037037E-2</v>
      </c>
      <c r="I29" s="616"/>
      <c r="J29" s="616">
        <v>1.7792824074074075E-2</v>
      </c>
      <c r="K29" s="616"/>
      <c r="L29" s="616">
        <v>1.7910416666666668E-2</v>
      </c>
      <c r="M29" s="616"/>
      <c r="N29" s="616"/>
      <c r="O29" s="616">
        <v>1.8081712962962963E-2</v>
      </c>
      <c r="P29" s="616"/>
      <c r="Q29" s="611">
        <v>1.7792824074074075E-2</v>
      </c>
      <c r="R29" s="611">
        <f t="shared" si="0"/>
        <v>5.8328106332138589E-3</v>
      </c>
      <c r="S29" s="687"/>
      <c r="T29" s="442"/>
    </row>
    <row r="30" spans="1:20">
      <c r="A30" s="612" t="s">
        <v>243</v>
      </c>
      <c r="B30" s="612" t="s">
        <v>244</v>
      </c>
      <c r="C30" s="619">
        <v>7</v>
      </c>
      <c r="D30" s="604"/>
      <c r="E30" s="616">
        <v>9.0960648148148155E-3</v>
      </c>
      <c r="F30" s="616"/>
      <c r="G30" s="616">
        <v>1.1951388888888888E-2</v>
      </c>
      <c r="H30" s="616">
        <v>9.2025462962962972E-3</v>
      </c>
      <c r="I30" s="616"/>
      <c r="J30" s="616">
        <v>1.8891203703703705E-2</v>
      </c>
      <c r="K30" s="616">
        <v>2.1337962962962961E-2</v>
      </c>
      <c r="L30" s="616">
        <v>1.880752314814815E-2</v>
      </c>
      <c r="M30" s="606">
        <v>1.9021990740740739E-2</v>
      </c>
      <c r="N30" s="616">
        <v>1.8988194444444443E-2</v>
      </c>
      <c r="O30" s="616">
        <v>1.8373379629629632E-2</v>
      </c>
      <c r="P30" s="616"/>
      <c r="Q30" s="611">
        <v>1.8373379629629632E-2</v>
      </c>
      <c r="R30" s="611">
        <f t="shared" si="0"/>
        <v>5.9268966547192355E-3</v>
      </c>
      <c r="S30" s="685">
        <v>1.8373379629629632E-2</v>
      </c>
      <c r="T30" s="689"/>
    </row>
    <row r="31" spans="1:20">
      <c r="A31" s="625" t="s">
        <v>245</v>
      </c>
      <c r="B31" s="625" t="s">
        <v>246</v>
      </c>
      <c r="C31" s="619">
        <v>12</v>
      </c>
      <c r="D31" s="604"/>
      <c r="E31" s="616">
        <v>2.0040509259259261E-2</v>
      </c>
      <c r="F31" s="616"/>
      <c r="G31" s="616"/>
      <c r="H31" s="616">
        <v>2.0697916666666667E-2</v>
      </c>
      <c r="I31" s="616"/>
      <c r="J31" s="616"/>
      <c r="K31" s="616">
        <v>2.0915509259259255E-2</v>
      </c>
      <c r="L31" s="616">
        <v>1.8531597222222224E-2</v>
      </c>
      <c r="M31" s="616"/>
      <c r="N31" s="616">
        <v>1.8969212962962962E-2</v>
      </c>
      <c r="O31" s="616">
        <v>1.8815856481481482E-2</v>
      </c>
      <c r="P31" s="616"/>
      <c r="Q31" s="611">
        <v>1.8531597222222224E-2</v>
      </c>
      <c r="R31" s="611">
        <f t="shared" si="0"/>
        <v>6.0696311230585423E-3</v>
      </c>
      <c r="S31" s="685">
        <v>1.7378472222222222E-2</v>
      </c>
      <c r="T31" s="442"/>
    </row>
    <row r="32" spans="1:20">
      <c r="A32" s="625" t="s">
        <v>247</v>
      </c>
      <c r="B32" s="625" t="s">
        <v>248</v>
      </c>
      <c r="C32" s="619">
        <v>10</v>
      </c>
      <c r="D32" s="616">
        <v>2.109837962962963E-2</v>
      </c>
      <c r="E32" s="616">
        <v>1.1017361111111111E-2</v>
      </c>
      <c r="F32" s="616"/>
      <c r="G32" s="616"/>
      <c r="H32" s="616">
        <v>1.0068287037037037E-2</v>
      </c>
      <c r="I32" s="616"/>
      <c r="J32" s="616">
        <v>2.0718750000000001E-2</v>
      </c>
      <c r="K32" s="680"/>
      <c r="L32" s="616">
        <v>2.0794097222222221E-2</v>
      </c>
      <c r="M32" s="606">
        <v>2.0126157407407409E-2</v>
      </c>
      <c r="N32" s="616">
        <v>1.9866550925925926E-2</v>
      </c>
      <c r="O32" s="616">
        <v>1.9439351851851853E-2</v>
      </c>
      <c r="P32" s="616"/>
      <c r="Q32" s="611">
        <v>1.9439351851851853E-2</v>
      </c>
      <c r="R32" s="611">
        <f t="shared" si="0"/>
        <v>6.2707586618876944E-3</v>
      </c>
      <c r="S32" s="685">
        <v>1.8687499999999999E-2</v>
      </c>
      <c r="T32" s="442"/>
    </row>
    <row r="33" spans="1:20">
      <c r="A33" s="612" t="s">
        <v>249</v>
      </c>
      <c r="B33" s="612" t="s">
        <v>233</v>
      </c>
      <c r="C33" s="619">
        <v>12</v>
      </c>
      <c r="D33" s="604"/>
      <c r="E33" s="616">
        <v>2.1350694444444443E-2</v>
      </c>
      <c r="F33" s="616"/>
      <c r="G33" s="616"/>
      <c r="H33" s="616"/>
      <c r="I33" s="616"/>
      <c r="J33" s="616"/>
      <c r="K33" s="680"/>
      <c r="L33" s="616"/>
      <c r="M33" s="616"/>
      <c r="N33" s="616">
        <v>2.0780555555555556E-2</v>
      </c>
      <c r="O33" s="616">
        <v>1.9617013888888889E-2</v>
      </c>
      <c r="P33" s="616"/>
      <c r="Q33" s="611">
        <v>1.9617013888888889E-2</v>
      </c>
      <c r="R33" s="611">
        <f t="shared" si="0"/>
        <v>6.3280689964157703E-3</v>
      </c>
      <c r="S33" s="685">
        <v>1.6581018518518519E-2</v>
      </c>
      <c r="T33" s="442"/>
    </row>
    <row r="34" spans="1:20">
      <c r="A34" s="612" t="s">
        <v>250</v>
      </c>
      <c r="B34" s="612" t="s">
        <v>251</v>
      </c>
      <c r="C34" s="619">
        <v>10</v>
      </c>
      <c r="D34" s="616">
        <v>1.8643518518518521E-2</v>
      </c>
      <c r="E34" s="616">
        <v>9.3576388888888893E-3</v>
      </c>
      <c r="F34" s="616"/>
      <c r="G34" s="616">
        <v>2.0596064814814817E-2</v>
      </c>
      <c r="H34" s="616"/>
      <c r="I34" s="616"/>
      <c r="J34" s="616">
        <v>1.9408564814814816E-2</v>
      </c>
      <c r="K34" s="616"/>
      <c r="L34" s="616">
        <v>2.0006134259259258E-2</v>
      </c>
      <c r="M34" s="606">
        <v>1.9005787037037036E-2</v>
      </c>
      <c r="N34" s="616">
        <v>1.8730439814814814E-2</v>
      </c>
      <c r="O34" s="616">
        <v>1.9704166666666665E-2</v>
      </c>
      <c r="P34" s="616"/>
      <c r="Q34" s="611">
        <v>1.8730439814814814E-2</v>
      </c>
      <c r="R34" s="611">
        <f t="shared" si="0"/>
        <v>6.3561827956989236E-3</v>
      </c>
      <c r="S34" s="685">
        <v>1.683449074074074E-2</v>
      </c>
      <c r="T34" s="442"/>
    </row>
    <row r="35" spans="1:20">
      <c r="A35" s="612" t="s">
        <v>100</v>
      </c>
      <c r="B35" s="612" t="s">
        <v>252</v>
      </c>
      <c r="C35" s="619">
        <v>9</v>
      </c>
      <c r="D35" s="616">
        <v>1.5785879629629629E-2</v>
      </c>
      <c r="E35" s="616">
        <v>8.4606481481481494E-3</v>
      </c>
      <c r="F35" s="616"/>
      <c r="G35" s="616">
        <v>1.976388888888889E-2</v>
      </c>
      <c r="H35" s="616"/>
      <c r="I35" s="616"/>
      <c r="J35" s="616">
        <v>1.8822916666666665E-2</v>
      </c>
      <c r="K35" s="616"/>
      <c r="L35" s="616"/>
      <c r="M35" s="606">
        <v>1.8266203703703705E-2</v>
      </c>
      <c r="N35" s="616">
        <v>1.9737962962962964E-2</v>
      </c>
      <c r="O35" s="616">
        <v>2.0089814814814814E-2</v>
      </c>
      <c r="P35" s="616"/>
      <c r="Q35" s="676">
        <v>1.8266203703703705E-2</v>
      </c>
      <c r="R35" s="611">
        <f t="shared" si="0"/>
        <v>6.480585424133811E-3</v>
      </c>
      <c r="S35" s="685">
        <v>1.6151620370370368E-2</v>
      </c>
      <c r="T35" s="442"/>
    </row>
    <row r="36" spans="1:20">
      <c r="A36" s="612" t="s">
        <v>253</v>
      </c>
      <c r="B36" s="612" t="s">
        <v>254</v>
      </c>
      <c r="C36" s="619">
        <v>9</v>
      </c>
      <c r="D36" s="681" t="s">
        <v>255</v>
      </c>
      <c r="E36" s="616">
        <v>1.1015046296296295E-2</v>
      </c>
      <c r="F36" s="680"/>
      <c r="G36" s="680" t="s">
        <v>256</v>
      </c>
      <c r="H36" s="616">
        <v>1.0975694444444446E-2</v>
      </c>
      <c r="I36" s="616"/>
      <c r="J36" s="680" t="s">
        <v>257</v>
      </c>
      <c r="K36" s="682" t="s">
        <v>258</v>
      </c>
      <c r="L36" s="616">
        <v>2.3489351851851848E-2</v>
      </c>
      <c r="M36" s="606">
        <v>2.323611111111111E-2</v>
      </c>
      <c r="N36" s="616">
        <v>2.2458101851851851E-2</v>
      </c>
      <c r="O36" s="616">
        <v>2.1005671296296297E-2</v>
      </c>
      <c r="P36" s="616"/>
      <c r="Q36" s="611">
        <v>2.1005671296296297E-2</v>
      </c>
      <c r="R36" s="611">
        <f t="shared" si="0"/>
        <v>6.7760229988052569E-3</v>
      </c>
      <c r="S36" s="685">
        <v>2.1005671296296297E-2</v>
      </c>
      <c r="T36" s="442"/>
    </row>
    <row r="37" spans="1:20">
      <c r="A37" s="625" t="s">
        <v>259</v>
      </c>
      <c r="B37" s="625" t="s">
        <v>260</v>
      </c>
      <c r="C37" s="619">
        <v>9</v>
      </c>
      <c r="D37" s="616">
        <v>2.2864583333333331E-2</v>
      </c>
      <c r="E37" s="616">
        <v>1.0327546296296296E-2</v>
      </c>
      <c r="F37" s="616"/>
      <c r="G37" s="616">
        <v>2.2170138888888889E-2</v>
      </c>
      <c r="H37" s="616">
        <v>9.8460648148148144E-3</v>
      </c>
      <c r="I37" s="616"/>
      <c r="J37" s="616">
        <v>1.9984953703703703E-2</v>
      </c>
      <c r="K37" s="616">
        <v>2.1947916666666668E-2</v>
      </c>
      <c r="L37" s="616">
        <v>2.0137731481481482E-2</v>
      </c>
      <c r="M37" s="606">
        <v>1.9981481481481482E-2</v>
      </c>
      <c r="N37" s="616">
        <v>2.2384837962962964E-2</v>
      </c>
      <c r="O37" s="616">
        <v>2.1007060185185184E-2</v>
      </c>
      <c r="P37" s="616"/>
      <c r="Q37" s="676">
        <v>1.9981481481481482E-2</v>
      </c>
      <c r="R37" s="611">
        <f t="shared" si="0"/>
        <v>6.7764710274790911E-3</v>
      </c>
      <c r="S37" s="685">
        <v>1.9456018518518518E-2</v>
      </c>
      <c r="T37" s="442"/>
    </row>
    <row r="38" spans="1:20">
      <c r="A38" s="625" t="s">
        <v>261</v>
      </c>
      <c r="B38" s="625" t="s">
        <v>262</v>
      </c>
      <c r="C38" s="619">
        <v>10</v>
      </c>
      <c r="D38" s="616">
        <v>2.1093749999999998E-2</v>
      </c>
      <c r="E38" s="616">
        <v>1.1093749999999999E-2</v>
      </c>
      <c r="F38" s="616"/>
      <c r="G38" s="616">
        <v>2.5241898148148149E-2</v>
      </c>
      <c r="H38" s="616">
        <v>1.1436342592592593E-2</v>
      </c>
      <c r="I38" s="616"/>
      <c r="J38" s="616">
        <v>2.2127314814814811E-2</v>
      </c>
      <c r="K38" s="616">
        <v>2.3878472222222221E-2</v>
      </c>
      <c r="L38" s="616">
        <v>2.1891319444444442E-2</v>
      </c>
      <c r="M38" s="606">
        <v>2.1069444444444446E-2</v>
      </c>
      <c r="N38" s="616">
        <v>2.1528472222222223E-2</v>
      </c>
      <c r="O38" s="616">
        <v>2.1011111111111109E-2</v>
      </c>
      <c r="P38" s="616"/>
      <c r="Q38" s="611">
        <v>2.1011111111111109E-2</v>
      </c>
      <c r="R38" s="611">
        <f t="shared" si="0"/>
        <v>6.7777777777777767E-3</v>
      </c>
      <c r="S38" s="685">
        <v>2.1011111111111109E-2</v>
      </c>
      <c r="T38" s="442"/>
    </row>
    <row r="39" spans="1:20">
      <c r="A39" s="625" t="s">
        <v>263</v>
      </c>
      <c r="B39" s="625" t="s">
        <v>177</v>
      </c>
      <c r="C39" s="619">
        <v>9</v>
      </c>
      <c r="D39" s="604"/>
      <c r="E39" s="604"/>
      <c r="F39" s="604"/>
      <c r="G39" s="604"/>
      <c r="H39" s="604"/>
      <c r="I39" s="604"/>
      <c r="J39" s="680" t="s">
        <v>264</v>
      </c>
      <c r="K39" s="682" t="s">
        <v>265</v>
      </c>
      <c r="L39" s="616">
        <v>2.2722685185185183E-2</v>
      </c>
      <c r="M39" s="606">
        <v>2.3177083333333334E-2</v>
      </c>
      <c r="N39" s="616">
        <v>2.1998032407407411E-2</v>
      </c>
      <c r="O39" s="616">
        <v>2.1251851851851852E-2</v>
      </c>
      <c r="P39" s="616"/>
      <c r="Q39" s="611">
        <v>2.1251851851851852E-2</v>
      </c>
      <c r="R39" s="611">
        <f t="shared" si="0"/>
        <v>6.855436081242533E-3</v>
      </c>
      <c r="S39" s="685">
        <v>2.1251851851851852E-2</v>
      </c>
      <c r="T39" s="442"/>
    </row>
    <row r="40" spans="1:20">
      <c r="A40" s="612" t="s">
        <v>266</v>
      </c>
      <c r="B40" s="612" t="s">
        <v>267</v>
      </c>
      <c r="C40" s="619">
        <v>11</v>
      </c>
      <c r="D40" s="681" t="s">
        <v>268</v>
      </c>
      <c r="E40" s="616">
        <v>1.2623842592592594E-2</v>
      </c>
      <c r="F40" s="680"/>
      <c r="G40" s="680" t="s">
        <v>269</v>
      </c>
      <c r="H40" s="616">
        <v>1.2107638888888888E-2</v>
      </c>
      <c r="I40" s="616"/>
      <c r="J40" s="680" t="s">
        <v>257</v>
      </c>
      <c r="K40" s="683" t="s">
        <v>270</v>
      </c>
      <c r="L40" s="616">
        <v>2.3963425925925926E-2</v>
      </c>
      <c r="M40" s="606">
        <v>2.4252314814814813E-2</v>
      </c>
      <c r="N40" s="616">
        <v>2.4395601851851852E-2</v>
      </c>
      <c r="O40" s="616">
        <v>2.3340393518518517E-2</v>
      </c>
      <c r="P40" s="616"/>
      <c r="Q40" s="611">
        <v>2.3340393518518517E-2</v>
      </c>
      <c r="R40" s="611">
        <f t="shared" si="0"/>
        <v>7.5291591995221025E-3</v>
      </c>
      <c r="S40" s="685">
        <v>2.3340393518518517E-2</v>
      </c>
      <c r="T40" s="442"/>
    </row>
    <row r="41" spans="1:20">
      <c r="A41" s="612" t="s">
        <v>203</v>
      </c>
      <c r="B41" s="612" t="s">
        <v>271</v>
      </c>
      <c r="C41" s="619">
        <v>7</v>
      </c>
      <c r="D41" s="604"/>
      <c r="E41" s="616">
        <v>1.1619212962962963E-2</v>
      </c>
      <c r="F41" s="616"/>
      <c r="G41" s="616">
        <v>1.53125E-2</v>
      </c>
      <c r="H41" s="616">
        <v>1.2056712962962964E-2</v>
      </c>
      <c r="I41" s="616"/>
      <c r="J41" s="680">
        <v>1.486689814814815E-2</v>
      </c>
      <c r="K41" s="682" t="s">
        <v>272</v>
      </c>
      <c r="L41" s="684"/>
      <c r="M41" s="606">
        <v>2.3559027777777772E-2</v>
      </c>
      <c r="N41" s="616">
        <v>2.3737152777777781E-2</v>
      </c>
      <c r="O41" s="616">
        <v>2.3879050925925922E-2</v>
      </c>
      <c r="P41" s="616"/>
      <c r="Q41" s="676">
        <v>2.3559027777777772E-2</v>
      </c>
      <c r="R41" s="611">
        <f t="shared" si="0"/>
        <v>7.7029196535244905E-3</v>
      </c>
      <c r="S41" s="686">
        <v>2.3559027777777772E-2</v>
      </c>
      <c r="T41" s="442"/>
    </row>
    <row r="42" spans="1:20">
      <c r="A42" s="612" t="s">
        <v>273</v>
      </c>
      <c r="B42" s="612" t="s">
        <v>274</v>
      </c>
      <c r="C42" s="619">
        <v>9</v>
      </c>
      <c r="D42" s="616">
        <v>2.1146990740740741E-2</v>
      </c>
      <c r="E42" s="616">
        <v>1.1199074074074071E-2</v>
      </c>
      <c r="F42" s="616"/>
      <c r="G42" s="616">
        <v>2.619444444444444E-2</v>
      </c>
      <c r="H42" s="616">
        <v>1.2336805555555557E-2</v>
      </c>
      <c r="I42" s="616"/>
      <c r="J42" s="616"/>
      <c r="K42" s="680"/>
      <c r="L42" s="616"/>
      <c r="M42" s="606">
        <v>2.4744212962962964E-2</v>
      </c>
      <c r="N42" s="616">
        <v>2.4113773148148148E-2</v>
      </c>
      <c r="O42" s="616">
        <v>2.3880787037037041E-2</v>
      </c>
      <c r="P42" s="616"/>
      <c r="Q42" s="611">
        <v>2.3880787037037041E-2</v>
      </c>
      <c r="R42" s="611">
        <f t="shared" si="0"/>
        <v>7.7034796893667868E-3</v>
      </c>
      <c r="S42" s="685">
        <v>2.3880787037037041E-2</v>
      </c>
      <c r="T42" s="442"/>
    </row>
    <row r="43" spans="1:20">
      <c r="A43" s="612" t="s">
        <v>259</v>
      </c>
      <c r="B43" s="612" t="s">
        <v>275</v>
      </c>
      <c r="C43" s="619">
        <v>8</v>
      </c>
      <c r="D43" s="604"/>
      <c r="E43" s="604"/>
      <c r="F43" s="616">
        <v>1.4585648148148148E-2</v>
      </c>
      <c r="G43" s="616">
        <v>1.4542824074074074E-2</v>
      </c>
      <c r="H43" s="616">
        <v>1.5295138888888888E-2</v>
      </c>
      <c r="I43" s="616"/>
      <c r="J43" s="616"/>
      <c r="K43" s="616">
        <v>1.5763888888888886E-2</v>
      </c>
      <c r="L43" s="616">
        <v>1.4372222222222224E-2</v>
      </c>
      <c r="M43" s="606">
        <v>1.4564814814814815E-2</v>
      </c>
      <c r="N43" s="616">
        <v>1.4699768518518517E-2</v>
      </c>
      <c r="O43" s="616"/>
      <c r="P43" s="616"/>
      <c r="Q43" s="611">
        <v>1.4372222222222224E-2</v>
      </c>
      <c r="R43" s="611">
        <f t="shared" si="0"/>
        <v>0</v>
      </c>
      <c r="S43" s="685">
        <v>1.4372222222222224E-2</v>
      </c>
      <c r="T43" s="442"/>
    </row>
    <row r="44" spans="1:20">
      <c r="A44" s="612" t="s">
        <v>276</v>
      </c>
      <c r="B44" s="612" t="s">
        <v>213</v>
      </c>
      <c r="C44" s="619">
        <v>12</v>
      </c>
      <c r="D44" s="604"/>
      <c r="E44" s="616">
        <v>1.858912037037037E-2</v>
      </c>
      <c r="F44" s="616"/>
      <c r="G44" s="616"/>
      <c r="H44" s="616">
        <v>1.8194444444444444E-2</v>
      </c>
      <c r="I44" s="616"/>
      <c r="J44" s="616">
        <v>1.701851851851852E-2</v>
      </c>
      <c r="K44" s="616">
        <v>1.9356481481481481E-2</v>
      </c>
      <c r="L44" s="616"/>
      <c r="M44" s="606">
        <v>1.6554398148148148E-2</v>
      </c>
      <c r="N44" s="616">
        <v>1.6584027777777777E-2</v>
      </c>
      <c r="O44" s="616"/>
      <c r="P44" s="616"/>
      <c r="Q44" s="676">
        <v>1.6554398148148148E-2</v>
      </c>
      <c r="R44" s="611">
        <f t="shared" si="0"/>
        <v>0</v>
      </c>
      <c r="S44" s="685">
        <v>1.4637731481481481E-2</v>
      </c>
      <c r="T44" s="442"/>
    </row>
    <row r="45" spans="1:20">
      <c r="A45" s="612" t="s">
        <v>277</v>
      </c>
      <c r="B45" s="612" t="s">
        <v>278</v>
      </c>
      <c r="C45" s="619">
        <v>9</v>
      </c>
      <c r="D45" s="616">
        <v>1.4469907407407405E-2</v>
      </c>
      <c r="E45" s="616">
        <v>1.8836805555555555E-2</v>
      </c>
      <c r="F45" s="616"/>
      <c r="G45" s="616">
        <v>1.750462962962963E-2</v>
      </c>
      <c r="H45" s="616">
        <v>1.9983796296296295E-2</v>
      </c>
      <c r="I45" s="616"/>
      <c r="J45" s="616">
        <v>1.7108796296296296E-2</v>
      </c>
      <c r="K45" s="616">
        <v>1.886689814814815E-2</v>
      </c>
      <c r="L45" s="616">
        <v>1.6485185185185186E-2</v>
      </c>
      <c r="M45" s="616"/>
      <c r="N45" s="616">
        <v>1.7666435185185184E-2</v>
      </c>
      <c r="O45" s="616"/>
      <c r="P45" s="616"/>
      <c r="Q45" s="611">
        <v>1.6485185185185186E-2</v>
      </c>
      <c r="R45" s="611">
        <f t="shared" si="0"/>
        <v>0</v>
      </c>
      <c r="S45" s="685">
        <v>1.6485185185185186E-2</v>
      </c>
      <c r="T45" s="442"/>
    </row>
    <row r="46" spans="1:20">
      <c r="A46" s="625" t="s">
        <v>279</v>
      </c>
      <c r="B46" s="625" t="s">
        <v>280</v>
      </c>
      <c r="C46" s="619">
        <v>8</v>
      </c>
      <c r="D46" s="604"/>
      <c r="E46" s="616">
        <v>1.1350694444444443E-2</v>
      </c>
      <c r="F46" s="616"/>
      <c r="G46" s="616">
        <v>1.550462962962963E-2</v>
      </c>
      <c r="H46" s="616"/>
      <c r="I46" s="616"/>
      <c r="J46" s="680" t="s">
        <v>281</v>
      </c>
      <c r="K46" s="680"/>
      <c r="L46" s="616"/>
      <c r="M46" s="606">
        <v>2.3527777777777783E-2</v>
      </c>
      <c r="N46" s="678"/>
      <c r="O46" s="678"/>
      <c r="P46" s="678"/>
      <c r="Q46" s="676">
        <v>2.3527777777777783E-2</v>
      </c>
      <c r="R46" s="611"/>
      <c r="S46" s="686">
        <v>2.3527777777777783E-2</v>
      </c>
      <c r="T46" s="442"/>
    </row>
    <row r="47" spans="1:20">
      <c r="A47" s="612" t="s">
        <v>282</v>
      </c>
      <c r="B47" s="612" t="s">
        <v>283</v>
      </c>
      <c r="C47" s="619">
        <v>12</v>
      </c>
      <c r="D47" s="604"/>
      <c r="E47" s="604"/>
      <c r="F47" s="604"/>
      <c r="G47" s="616">
        <v>1.6737268518518519E-2</v>
      </c>
      <c r="H47" s="616"/>
      <c r="I47" s="616"/>
      <c r="J47" s="616">
        <v>1.5893518518518519E-2</v>
      </c>
      <c r="K47" s="616"/>
      <c r="L47" s="616">
        <v>1.5623611111111111E-2</v>
      </c>
      <c r="M47" s="616"/>
      <c r="N47" s="616"/>
      <c r="O47" s="616"/>
      <c r="P47" s="616"/>
      <c r="Q47" s="611">
        <v>1.5623611111111111E-2</v>
      </c>
      <c r="R47" s="611"/>
      <c r="S47" s="685">
        <v>1.5623611111111111E-2</v>
      </c>
      <c r="T47" s="442"/>
    </row>
    <row r="48" spans="1:20">
      <c r="A48" s="625" t="s">
        <v>284</v>
      </c>
      <c r="B48" s="625" t="s">
        <v>285</v>
      </c>
      <c r="C48" s="619">
        <v>10</v>
      </c>
      <c r="D48" s="604"/>
      <c r="E48" s="604"/>
      <c r="F48" s="604"/>
      <c r="G48" s="604"/>
      <c r="H48" s="604"/>
      <c r="I48" s="604"/>
      <c r="J48" s="616">
        <v>1.9497685185185184E-2</v>
      </c>
      <c r="K48" s="680"/>
      <c r="L48" s="616"/>
      <c r="M48" s="616"/>
      <c r="N48" s="616"/>
      <c r="O48" s="616"/>
      <c r="P48" s="616"/>
      <c r="Q48" s="611">
        <v>1.9497685185185184E-2</v>
      </c>
      <c r="R48" s="611"/>
      <c r="S48" s="685">
        <v>1.5784722222222224E-2</v>
      </c>
      <c r="T48" s="442"/>
    </row>
  </sheetData>
  <sortState xmlns:xlrd2="http://schemas.microsoft.com/office/spreadsheetml/2017/richdata2" ref="A2:S48">
    <sortCondition ref="O2:O48"/>
  </sortState>
  <printOptions gridLines="1"/>
  <pageMargins left="0.7" right="0.7" top="0.75" bottom="0.75" header="0.3" footer="0.3"/>
  <pageSetup scale="44" orientation="portrait" blackAndWhite="1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5D225-9FBA-2447-BE58-3D7D99D72E13}">
  <sheetPr>
    <pageSetUpPr fitToPage="1"/>
  </sheetPr>
  <dimension ref="A1:V56"/>
  <sheetViews>
    <sheetView workbookViewId="0">
      <selection activeCell="H2" sqref="H2"/>
    </sheetView>
  </sheetViews>
  <sheetFormatPr defaultColWidth="11.42578125" defaultRowHeight="18"/>
  <cols>
    <col min="1" max="1" width="14.85546875" customWidth="1"/>
    <col min="2" max="2" width="16.7109375" customWidth="1"/>
    <col min="3" max="3" width="8.140625" style="19" customWidth="1"/>
    <col min="4" max="5" width="14" style="19" customWidth="1"/>
    <col min="6" max="6" width="22.140625" style="19" customWidth="1"/>
    <col min="7" max="7" width="21.85546875" style="569" customWidth="1"/>
    <col min="8" max="8" width="25.7109375" style="569" customWidth="1"/>
    <col min="9" max="12" width="19.28515625" style="569" customWidth="1"/>
    <col min="13" max="13" width="14.42578125" style="19" customWidth="1"/>
    <col min="14" max="14" width="13.42578125" style="19" customWidth="1"/>
    <col min="15" max="15" width="15.85546875" style="539" customWidth="1"/>
    <col min="16" max="16" width="13.42578125" customWidth="1"/>
  </cols>
  <sheetData>
    <row r="1" spans="1:18">
      <c r="A1" s="543" t="s">
        <v>0</v>
      </c>
      <c r="B1" s="543" t="s">
        <v>1</v>
      </c>
      <c r="C1" s="544" t="s">
        <v>2</v>
      </c>
      <c r="D1" s="545" t="s">
        <v>286</v>
      </c>
      <c r="E1" s="545" t="s">
        <v>124</v>
      </c>
      <c r="F1" s="545" t="s">
        <v>287</v>
      </c>
      <c r="G1" s="545" t="s">
        <v>288</v>
      </c>
      <c r="H1" s="577" t="s">
        <v>289</v>
      </c>
      <c r="I1" s="584" t="s">
        <v>290</v>
      </c>
      <c r="J1" s="584" t="s">
        <v>291</v>
      </c>
      <c r="K1" s="584" t="s">
        <v>292</v>
      </c>
      <c r="L1" s="584" t="s">
        <v>13</v>
      </c>
      <c r="M1" s="546" t="s">
        <v>15</v>
      </c>
      <c r="N1" s="546" t="s">
        <v>16</v>
      </c>
      <c r="O1" s="547" t="s">
        <v>85</v>
      </c>
      <c r="P1" s="573"/>
    </row>
    <row r="2" spans="1:18">
      <c r="A2" s="548" t="s">
        <v>293</v>
      </c>
      <c r="B2" s="548" t="s">
        <v>294</v>
      </c>
      <c r="C2" s="549">
        <v>12</v>
      </c>
      <c r="D2" s="552">
        <v>1.5002314814814814E-2</v>
      </c>
      <c r="E2" s="559">
        <v>1.4224537037037037E-2</v>
      </c>
      <c r="F2" s="586">
        <v>1.3857638888888886E-2</v>
      </c>
      <c r="G2" s="574">
        <v>1.3402777777777777E-2</v>
      </c>
      <c r="H2" s="578">
        <f>(N2*0.1)+G2</f>
        <v>1.3840344982078853E-2</v>
      </c>
      <c r="I2" s="578">
        <v>1.3822916666666669E-2</v>
      </c>
      <c r="J2" s="578">
        <v>1.3564583333333333E-2</v>
      </c>
      <c r="K2" s="583" t="s">
        <v>295</v>
      </c>
      <c r="L2" s="586">
        <v>1.3471064814814816E-2</v>
      </c>
      <c r="M2" s="565">
        <v>1.3471064814814816E-2</v>
      </c>
      <c r="N2" s="531">
        <f>J2/3.1</f>
        <v>4.3756720430107527E-3</v>
      </c>
      <c r="O2" s="565">
        <v>1.3471064814814816E-2</v>
      </c>
      <c r="P2" s="447"/>
      <c r="R2" s="447"/>
    </row>
    <row r="3" spans="1:18" ht="21">
      <c r="A3" s="548" t="s">
        <v>296</v>
      </c>
      <c r="B3" s="548" t="s">
        <v>297</v>
      </c>
      <c r="C3" s="549">
        <v>12</v>
      </c>
      <c r="D3" s="550">
        <v>1.5211805555555557E-2</v>
      </c>
      <c r="E3" s="559">
        <v>1.5188657407407408E-2</v>
      </c>
      <c r="F3" s="559">
        <v>1.4489583333333332E-2</v>
      </c>
      <c r="G3" s="575">
        <v>1.4006944444444445E-2</v>
      </c>
      <c r="H3" s="585">
        <f t="shared" ref="H3:H33" si="0">(N3*0.1)+G3</f>
        <v>1.4459192054958185E-2</v>
      </c>
      <c r="I3" s="585">
        <v>1.4702546296296297E-2</v>
      </c>
      <c r="J3" s="585">
        <v>1.4557870370370372E-2</v>
      </c>
      <c r="K3" s="586">
        <v>1.4019675925925927E-2</v>
      </c>
      <c r="L3" s="560">
        <v>1.4028935185185186E-2</v>
      </c>
      <c r="M3" s="565">
        <v>1.4019675925925927E-2</v>
      </c>
      <c r="N3" s="531">
        <f t="shared" ref="N3:N8" si="1">K3/3.1</f>
        <v>4.5224761051373954E-3</v>
      </c>
      <c r="O3" s="565">
        <v>1.4019675925925927E-2</v>
      </c>
    </row>
    <row r="4" spans="1:18" ht="21">
      <c r="A4" s="548" t="s">
        <v>192</v>
      </c>
      <c r="B4" s="548" t="s">
        <v>193</v>
      </c>
      <c r="C4" s="549">
        <v>8</v>
      </c>
      <c r="D4" s="550">
        <v>1.7307870370370369E-2</v>
      </c>
      <c r="E4" s="559">
        <v>1.5951388888888886E-2</v>
      </c>
      <c r="F4" s="559">
        <v>1.4859953703703703E-2</v>
      </c>
      <c r="G4" s="575">
        <v>1.427662037037037E-2</v>
      </c>
      <c r="H4" s="578">
        <f t="shared" si="0"/>
        <v>1.4734879032258064E-2</v>
      </c>
      <c r="I4" s="585">
        <v>1.4943287037037038E-2</v>
      </c>
      <c r="J4" s="578">
        <v>1.4302083333333333E-2</v>
      </c>
      <c r="K4" s="586">
        <v>1.4206018518518519E-2</v>
      </c>
      <c r="L4" s="586">
        <v>1.404050925925926E-2</v>
      </c>
      <c r="M4" s="565">
        <v>1.404050925925926E-2</v>
      </c>
      <c r="N4" s="531">
        <f t="shared" si="1"/>
        <v>4.5825866188769415E-3</v>
      </c>
      <c r="O4" s="565">
        <v>1.404050925925926E-2</v>
      </c>
    </row>
    <row r="5" spans="1:18" ht="21">
      <c r="A5" s="548" t="s">
        <v>196</v>
      </c>
      <c r="B5" s="548" t="s">
        <v>200</v>
      </c>
      <c r="C5" s="549">
        <v>8</v>
      </c>
      <c r="D5" s="552">
        <v>1.7961805555555554E-2</v>
      </c>
      <c r="E5" s="555">
        <v>1.6333333333333335E-2</v>
      </c>
      <c r="F5" s="559">
        <v>1.5244212962962965E-2</v>
      </c>
      <c r="G5" s="571">
        <v>1.4775462962962962E-2</v>
      </c>
      <c r="H5" s="581">
        <f t="shared" si="0"/>
        <v>1.5245557048984467E-2</v>
      </c>
      <c r="I5" s="581" t="s">
        <v>295</v>
      </c>
      <c r="J5" s="578">
        <v>1.4767361111111111E-2</v>
      </c>
      <c r="K5" s="586">
        <v>1.4572916666666666E-2</v>
      </c>
      <c r="L5" s="586">
        <v>1.4145833333333335E-2</v>
      </c>
      <c r="M5" s="565">
        <v>1.4145833333333335E-2</v>
      </c>
      <c r="N5" s="531">
        <f t="shared" si="1"/>
        <v>4.7009408602150535E-3</v>
      </c>
      <c r="O5" s="565">
        <v>1.4145833333333335E-2</v>
      </c>
    </row>
    <row r="6" spans="1:18" ht="21">
      <c r="A6" s="548" t="s">
        <v>212</v>
      </c>
      <c r="B6" s="548" t="s">
        <v>213</v>
      </c>
      <c r="C6" s="549">
        <v>8</v>
      </c>
      <c r="D6" s="550">
        <v>1.6391203703703703E-2</v>
      </c>
      <c r="E6" s="559">
        <v>1.618402777777778E-2</v>
      </c>
      <c r="F6" s="563">
        <v>1.5363425925925926E-2</v>
      </c>
      <c r="G6" s="575">
        <v>1.4517361111111113E-2</v>
      </c>
      <c r="H6" s="578">
        <f t="shared" si="0"/>
        <v>1.4988127240143371E-2</v>
      </c>
      <c r="I6" s="585">
        <v>1.5540509259259259E-2</v>
      </c>
      <c r="J6" s="578">
        <v>1.4836805555555554E-2</v>
      </c>
      <c r="K6" s="586">
        <v>1.4593750000000001E-2</v>
      </c>
      <c r="L6" s="586">
        <v>1.4368055555555558E-2</v>
      </c>
      <c r="M6" s="565">
        <v>1.4368055555555558E-2</v>
      </c>
      <c r="N6" s="531">
        <f t="shared" si="1"/>
        <v>4.7076612903225803E-3</v>
      </c>
      <c r="O6" s="565">
        <v>1.4368055555555558E-2</v>
      </c>
      <c r="P6" s="447"/>
    </row>
    <row r="7" spans="1:18" ht="21">
      <c r="A7" s="548" t="s">
        <v>203</v>
      </c>
      <c r="B7" s="548" t="s">
        <v>204</v>
      </c>
      <c r="C7" s="549">
        <v>8</v>
      </c>
      <c r="D7" s="550">
        <v>1.6069444444444445E-2</v>
      </c>
      <c r="E7" s="554">
        <v>1.6378472222222221E-2</v>
      </c>
      <c r="F7" s="559">
        <v>1.4781250000000001E-2</v>
      </c>
      <c r="G7" s="575">
        <v>1.4052083333333333E-2</v>
      </c>
      <c r="H7" s="578">
        <f t="shared" si="0"/>
        <v>1.4522849462365591E-2</v>
      </c>
      <c r="I7" s="585">
        <v>1.4949074074074075E-2</v>
      </c>
      <c r="J7" s="585">
        <v>1.4576388888888889E-2</v>
      </c>
      <c r="K7" s="560">
        <v>1.4593750000000001E-2</v>
      </c>
      <c r="L7" s="586">
        <v>1.4387731481481482E-2</v>
      </c>
      <c r="M7" s="565">
        <v>1.4387731481481482E-2</v>
      </c>
      <c r="N7" s="531">
        <f t="shared" si="1"/>
        <v>4.7076612903225803E-3</v>
      </c>
      <c r="O7" s="565">
        <v>1.4387731481481482E-2</v>
      </c>
      <c r="P7" s="449"/>
    </row>
    <row r="8" spans="1:18" ht="21">
      <c r="A8" s="548" t="s">
        <v>298</v>
      </c>
      <c r="B8" s="548" t="s">
        <v>299</v>
      </c>
      <c r="C8" s="549">
        <v>11</v>
      </c>
      <c r="D8" s="550">
        <v>1.5660879629629629E-2</v>
      </c>
      <c r="E8" s="560">
        <v>1.5723379629629629E-2</v>
      </c>
      <c r="F8" s="559">
        <v>1.4622685185185185E-2</v>
      </c>
      <c r="G8" s="575">
        <v>1.4280092592592592E-2</v>
      </c>
      <c r="H8" s="585">
        <f t="shared" si="0"/>
        <v>1.4742980884109917E-2</v>
      </c>
      <c r="I8" s="585">
        <v>1.4789351851851852E-2</v>
      </c>
      <c r="J8" s="585">
        <v>1.4703703703703703E-2</v>
      </c>
      <c r="K8" s="559">
        <v>1.4349537037037037E-2</v>
      </c>
      <c r="L8" s="560">
        <v>1.4475694444444444E-2</v>
      </c>
      <c r="M8" s="565">
        <v>1.4349537037037037E-2</v>
      </c>
      <c r="N8" s="531">
        <f t="shared" si="1"/>
        <v>4.6288829151732375E-3</v>
      </c>
      <c r="O8" s="570">
        <v>1.3594907407407408E-2</v>
      </c>
    </row>
    <row r="9" spans="1:18" ht="21">
      <c r="A9" s="548" t="s">
        <v>259</v>
      </c>
      <c r="B9" s="548" t="s">
        <v>275</v>
      </c>
      <c r="C9" s="549">
        <v>7</v>
      </c>
      <c r="D9" s="552">
        <v>1.8256944444444444E-2</v>
      </c>
      <c r="E9" s="555">
        <v>1.6925925925925928E-2</v>
      </c>
      <c r="F9" s="563">
        <v>1.5509259259259257E-2</v>
      </c>
      <c r="G9" s="571">
        <v>1.5042824074074075E-2</v>
      </c>
      <c r="H9" s="583">
        <f t="shared" si="0"/>
        <v>1.5534274193548388E-2</v>
      </c>
      <c r="I9" s="583">
        <v>1.5596064814814814E-2</v>
      </c>
      <c r="J9" s="582">
        <v>1.5234953703703704E-2</v>
      </c>
      <c r="K9" s="593"/>
      <c r="L9" s="593"/>
      <c r="M9" s="583">
        <v>1.5234953703703704E-2</v>
      </c>
      <c r="N9" s="531">
        <f t="shared" ref="N9:N40" si="2">J9/3.1</f>
        <v>4.9145011947431304E-3</v>
      </c>
      <c r="O9" s="583">
        <v>1.5234953703703704E-2</v>
      </c>
      <c r="P9" s="588"/>
    </row>
    <row r="10" spans="1:18" ht="21">
      <c r="A10" s="548" t="s">
        <v>282</v>
      </c>
      <c r="B10" s="548" t="s">
        <v>283</v>
      </c>
      <c r="C10" s="549">
        <v>11</v>
      </c>
      <c r="D10" s="531" t="s">
        <v>300</v>
      </c>
      <c r="E10" s="557">
        <v>1.6502314814814813E-2</v>
      </c>
      <c r="F10" s="563">
        <v>1.6048611111111111E-2</v>
      </c>
      <c r="G10" s="571">
        <v>1.5432870370370369E-2</v>
      </c>
      <c r="H10" s="582">
        <f t="shared" si="0"/>
        <v>1.59375E-2</v>
      </c>
      <c r="I10" s="583">
        <v>1.6189814814814813E-2</v>
      </c>
      <c r="J10" s="582">
        <v>1.5643518518518518E-2</v>
      </c>
      <c r="K10" s="582"/>
      <c r="L10" s="582"/>
      <c r="M10" s="583">
        <v>1.5643518518518518E-2</v>
      </c>
      <c r="N10" s="531">
        <f t="shared" si="2"/>
        <v>5.0462962962962961E-3</v>
      </c>
      <c r="O10" s="583">
        <v>1.5643518518518518E-2</v>
      </c>
    </row>
    <row r="11" spans="1:18" ht="21">
      <c r="A11" s="548" t="s">
        <v>301</v>
      </c>
      <c r="B11" s="548" t="s">
        <v>302</v>
      </c>
      <c r="C11" s="549">
        <v>12</v>
      </c>
      <c r="D11" s="531" t="s">
        <v>303</v>
      </c>
      <c r="E11" s="531" t="s">
        <v>303</v>
      </c>
      <c r="F11" s="563">
        <v>1.638310185185185E-2</v>
      </c>
      <c r="G11" s="571">
        <v>1.5453703703703704E-2</v>
      </c>
      <c r="H11" s="580">
        <f t="shared" si="0"/>
        <v>1.5958893369175626E-2</v>
      </c>
      <c r="I11" s="583">
        <v>1.6218750000000001E-2</v>
      </c>
      <c r="J11" s="580">
        <v>1.5660879629629629E-2</v>
      </c>
      <c r="K11" s="580"/>
      <c r="L11" s="580"/>
      <c r="M11" s="583">
        <v>1.5660879629629629E-2</v>
      </c>
      <c r="N11" s="531">
        <f t="shared" si="2"/>
        <v>5.0518966547192347E-3</v>
      </c>
      <c r="O11" s="570">
        <v>1.528587962962963E-2</v>
      </c>
    </row>
    <row r="12" spans="1:18" ht="21">
      <c r="A12" s="548" t="s">
        <v>304</v>
      </c>
      <c r="B12" s="548" t="s">
        <v>299</v>
      </c>
      <c r="C12" s="549">
        <v>8</v>
      </c>
      <c r="D12" s="550">
        <v>1.672337962962963E-2</v>
      </c>
      <c r="E12" s="559">
        <v>1.6225694444444442E-2</v>
      </c>
      <c r="F12" s="559">
        <v>1.5324074074074073E-2</v>
      </c>
      <c r="G12" s="571">
        <v>1.4748842592592593E-2</v>
      </c>
      <c r="H12" s="579">
        <f t="shared" si="0"/>
        <v>1.5255861708482676E-2</v>
      </c>
      <c r="I12" s="585">
        <v>1.5508101851851851E-2</v>
      </c>
      <c r="J12" s="570">
        <v>1.5717592592592592E-2</v>
      </c>
      <c r="K12" s="570"/>
      <c r="L12" s="570"/>
      <c r="M12" s="566">
        <v>1.5224537037037036E-2</v>
      </c>
      <c r="N12" s="531">
        <f t="shared" si="2"/>
        <v>5.070191158900836E-3</v>
      </c>
      <c r="O12" s="570">
        <v>1.4627314814814815E-2</v>
      </c>
      <c r="P12" s="589"/>
    </row>
    <row r="13" spans="1:18" ht="21">
      <c r="A13" s="548" t="s">
        <v>194</v>
      </c>
      <c r="B13" s="548" t="s">
        <v>195</v>
      </c>
      <c r="C13" s="549">
        <v>7</v>
      </c>
      <c r="D13" s="552">
        <v>1.8515046296296297E-2</v>
      </c>
      <c r="E13" s="555">
        <v>1.7444444444444446E-2</v>
      </c>
      <c r="F13" s="564">
        <v>1.7519675925925925E-2</v>
      </c>
      <c r="G13" s="571">
        <v>1.750462962962963E-2</v>
      </c>
      <c r="H13" s="581">
        <f t="shared" si="0"/>
        <v>1.8011984767025091E-2</v>
      </c>
      <c r="I13" s="582">
        <v>1.6579861111111111E-2</v>
      </c>
      <c r="J13" s="582">
        <v>1.5728009259259258E-2</v>
      </c>
      <c r="K13" s="582"/>
      <c r="L13" s="582"/>
      <c r="M13" s="583">
        <v>1.5728009259259258E-2</v>
      </c>
      <c r="N13" s="531">
        <f t="shared" si="2"/>
        <v>5.073551373954599E-3</v>
      </c>
      <c r="O13" s="583">
        <v>1.5728009259259258E-2</v>
      </c>
    </row>
    <row r="14" spans="1:18" ht="21">
      <c r="A14" s="548" t="s">
        <v>209</v>
      </c>
      <c r="B14" s="548" t="s">
        <v>210</v>
      </c>
      <c r="C14" s="549">
        <v>10</v>
      </c>
      <c r="D14" s="552">
        <v>1.7212962962962961E-2</v>
      </c>
      <c r="E14" s="555">
        <v>1.7019675925925928E-2</v>
      </c>
      <c r="F14" s="563">
        <v>1.6192129629629629E-2</v>
      </c>
      <c r="G14" s="571">
        <v>1.5408564814814814E-2</v>
      </c>
      <c r="H14" s="582">
        <f t="shared" si="0"/>
        <v>1.5921856332138589E-2</v>
      </c>
      <c r="I14" s="583">
        <v>1.5957175925925927E-2</v>
      </c>
      <c r="J14" s="583">
        <v>1.5912037037037037E-2</v>
      </c>
      <c r="K14" s="583"/>
      <c r="L14" s="583"/>
      <c r="M14" s="571">
        <v>1.5905092592592592E-2</v>
      </c>
      <c r="N14" s="531">
        <f t="shared" si="2"/>
        <v>5.1329151732377541E-3</v>
      </c>
      <c r="O14" s="571">
        <v>1.5905092592592592E-2</v>
      </c>
      <c r="P14" s="449"/>
    </row>
    <row r="15" spans="1:18" ht="21">
      <c r="A15" s="548" t="s">
        <v>305</v>
      </c>
      <c r="B15" s="548" t="s">
        <v>306</v>
      </c>
      <c r="C15" s="549">
        <v>11</v>
      </c>
      <c r="D15" s="550">
        <v>1.7685185185185182E-2</v>
      </c>
      <c r="E15" s="555">
        <v>1.6925925925925928E-2</v>
      </c>
      <c r="F15" s="563">
        <v>1.6844907407407409E-2</v>
      </c>
      <c r="G15" s="571">
        <v>1.5526620370370371E-2</v>
      </c>
      <c r="H15" s="580">
        <f t="shared" si="0"/>
        <v>1.6040807945041816E-2</v>
      </c>
      <c r="I15" s="583">
        <v>1.6964120370370369E-2</v>
      </c>
      <c r="J15" s="580">
        <v>1.5939814814814813E-2</v>
      </c>
      <c r="K15" s="580"/>
      <c r="L15" s="580"/>
      <c r="M15" s="583">
        <v>1.5939814814814813E-2</v>
      </c>
      <c r="N15" s="531">
        <f t="shared" si="2"/>
        <v>5.1418757467144556E-3</v>
      </c>
      <c r="O15" s="570">
        <v>1.5391203703703704E-2</v>
      </c>
    </row>
    <row r="16" spans="1:18" ht="21">
      <c r="A16" s="548" t="s">
        <v>196</v>
      </c>
      <c r="B16" s="548" t="s">
        <v>197</v>
      </c>
      <c r="C16" s="549">
        <v>8</v>
      </c>
      <c r="D16" s="552">
        <v>1.8936342592592591E-2</v>
      </c>
      <c r="E16" s="555">
        <v>1.8278935185185186E-2</v>
      </c>
      <c r="F16" s="563">
        <v>1.7318287037037038E-2</v>
      </c>
      <c r="G16" s="571">
        <v>1.6372685185185188E-2</v>
      </c>
      <c r="H16" s="580">
        <f t="shared" si="0"/>
        <v>1.688892622461171E-2</v>
      </c>
      <c r="I16" s="582">
        <v>1.6385416666666666E-2</v>
      </c>
      <c r="J16" s="582">
        <v>1.6003472222222224E-2</v>
      </c>
      <c r="K16" s="582"/>
      <c r="L16" s="582"/>
      <c r="M16" s="583">
        <v>1.6003472222222224E-2</v>
      </c>
      <c r="N16" s="531">
        <f t="shared" si="2"/>
        <v>5.1624103942652334E-3</v>
      </c>
      <c r="O16" s="583">
        <v>1.6003472222222224E-2</v>
      </c>
    </row>
    <row r="17" spans="1:16" ht="21">
      <c r="A17" s="548" t="s">
        <v>201</v>
      </c>
      <c r="B17" s="548" t="s">
        <v>202</v>
      </c>
      <c r="C17" s="549">
        <v>11</v>
      </c>
      <c r="D17" s="550">
        <v>1.615625E-2</v>
      </c>
      <c r="E17" s="559">
        <v>1.5545138888888891E-2</v>
      </c>
      <c r="F17" s="564">
        <v>1.5550925925925926E-2</v>
      </c>
      <c r="G17" s="575">
        <v>1.4747685185185185E-2</v>
      </c>
      <c r="H17" s="557">
        <f t="shared" si="0"/>
        <v>1.5264486260454003E-2</v>
      </c>
      <c r="I17" s="570">
        <v>1.5696759259259258E-2</v>
      </c>
      <c r="J17" s="570">
        <v>1.6020833333333335E-2</v>
      </c>
      <c r="K17" s="570"/>
      <c r="L17" s="570"/>
      <c r="M17" s="554">
        <v>1.522337962962963E-2</v>
      </c>
      <c r="N17" s="531">
        <f t="shared" si="2"/>
        <v>5.168010752688172E-3</v>
      </c>
      <c r="O17" s="571">
        <v>1.4747685185185185E-2</v>
      </c>
    </row>
    <row r="18" spans="1:16" ht="21">
      <c r="A18" s="548" t="s">
        <v>211</v>
      </c>
      <c r="B18" s="548" t="s">
        <v>202</v>
      </c>
      <c r="C18" s="549">
        <v>11</v>
      </c>
      <c r="D18" s="550">
        <v>1.7798611111111109E-2</v>
      </c>
      <c r="E18" s="555">
        <v>1.6456018518518519E-2</v>
      </c>
      <c r="F18" s="563">
        <v>1.6256944444444445E-2</v>
      </c>
      <c r="G18" s="571">
        <v>1.5548611111111112E-2</v>
      </c>
      <c r="H18" s="580">
        <f t="shared" si="0"/>
        <v>1.6070116487455197E-2</v>
      </c>
      <c r="I18" s="583">
        <v>1.7249999999999998E-2</v>
      </c>
      <c r="J18" s="583">
        <v>1.6166666666666666E-2</v>
      </c>
      <c r="K18" s="583"/>
      <c r="L18" s="583"/>
      <c r="M18" s="566">
        <v>1.6049768518518519E-2</v>
      </c>
      <c r="N18" s="531">
        <f t="shared" si="2"/>
        <v>5.2150537634408599E-3</v>
      </c>
      <c r="O18" s="571">
        <v>1.5548611111111112E-2</v>
      </c>
    </row>
    <row r="19" spans="1:16" ht="21">
      <c r="A19" s="548" t="s">
        <v>307</v>
      </c>
      <c r="B19" s="548" t="s">
        <v>213</v>
      </c>
      <c r="C19" s="549">
        <v>11</v>
      </c>
      <c r="D19" s="550">
        <v>1.6782407407407409E-2</v>
      </c>
      <c r="E19" s="555">
        <v>1.6386574074074074E-2</v>
      </c>
      <c r="F19" s="563">
        <v>1.6097222222222221E-2</v>
      </c>
      <c r="G19" s="571">
        <v>1.5649305555555555E-2</v>
      </c>
      <c r="H19" s="581">
        <f t="shared" si="0"/>
        <v>1.617181899641577E-2</v>
      </c>
      <c r="I19" s="581">
        <v>1.6628472222222222E-2</v>
      </c>
      <c r="J19" s="581">
        <v>1.6197916666666666E-2</v>
      </c>
      <c r="K19" s="581"/>
      <c r="L19" s="581"/>
      <c r="M19" s="566">
        <v>1.6097222222222221E-2</v>
      </c>
      <c r="N19" s="531">
        <f t="shared" si="2"/>
        <v>5.2251344086021506E-3</v>
      </c>
      <c r="O19" s="570">
        <v>1.4637731481481481E-2</v>
      </c>
    </row>
    <row r="20" spans="1:16" ht="21">
      <c r="A20" s="548" t="s">
        <v>226</v>
      </c>
      <c r="B20" s="548" t="s">
        <v>227</v>
      </c>
      <c r="C20" s="549">
        <v>8</v>
      </c>
      <c r="D20" s="550">
        <v>1.9337962962962963E-2</v>
      </c>
      <c r="E20" s="555">
        <v>1.7818287037037039E-2</v>
      </c>
      <c r="F20" s="563">
        <v>1.6784722222222225E-2</v>
      </c>
      <c r="G20" s="571">
        <v>1.6853009259259259E-2</v>
      </c>
      <c r="H20" s="581">
        <f t="shared" si="0"/>
        <v>1.738493130227001E-2</v>
      </c>
      <c r="I20" s="581">
        <v>1.8283564814814815E-2</v>
      </c>
      <c r="J20" s="591">
        <v>1.6489583333333332E-2</v>
      </c>
      <c r="K20" s="591"/>
      <c r="L20" s="591"/>
      <c r="M20" s="550">
        <v>1.6489583333333332E-2</v>
      </c>
      <c r="N20" s="531">
        <f t="shared" si="2"/>
        <v>5.3192204301075264E-3</v>
      </c>
      <c r="O20" s="550">
        <v>1.6489583333333332E-2</v>
      </c>
    </row>
    <row r="21" spans="1:16" ht="21">
      <c r="A21" s="548" t="s">
        <v>216</v>
      </c>
      <c r="B21" s="548" t="s">
        <v>217</v>
      </c>
      <c r="C21" s="549">
        <v>7</v>
      </c>
      <c r="D21" s="552">
        <v>2.053587962962963E-2</v>
      </c>
      <c r="E21" s="555">
        <v>1.8288194444444444E-2</v>
      </c>
      <c r="F21" s="563">
        <v>1.7365740740740741E-2</v>
      </c>
      <c r="G21" s="571">
        <v>1.7075231481481483E-2</v>
      </c>
      <c r="H21" s="581">
        <f t="shared" si="0"/>
        <v>1.7608497610513741E-2</v>
      </c>
      <c r="I21" s="581">
        <v>1.7982638888888888E-2</v>
      </c>
      <c r="J21" s="582">
        <v>1.6531250000000001E-2</v>
      </c>
      <c r="K21" s="582"/>
      <c r="L21" s="582"/>
      <c r="M21" s="581">
        <v>1.6531250000000001E-2</v>
      </c>
      <c r="N21" s="531">
        <f t="shared" si="2"/>
        <v>5.3326612903225809E-3</v>
      </c>
      <c r="O21" s="581">
        <v>1.6531250000000001E-2</v>
      </c>
      <c r="P21" s="449"/>
    </row>
    <row r="22" spans="1:16" ht="21">
      <c r="A22" s="548" t="s">
        <v>308</v>
      </c>
      <c r="B22" s="548" t="s">
        <v>309</v>
      </c>
      <c r="C22" s="549">
        <v>10</v>
      </c>
      <c r="D22" s="550">
        <v>1.7710648148148149E-2</v>
      </c>
      <c r="E22" s="555">
        <v>1.737962962962963E-2</v>
      </c>
      <c r="F22" s="563">
        <v>1.6825231481481479E-2</v>
      </c>
      <c r="G22" s="571">
        <v>1.6493055555555556E-2</v>
      </c>
      <c r="H22" s="581">
        <f t="shared" si="0"/>
        <v>1.7029607228195937E-2</v>
      </c>
      <c r="I22" s="581">
        <v>1.6856481481481483E-2</v>
      </c>
      <c r="J22" s="582">
        <v>1.6633101851851854E-2</v>
      </c>
      <c r="K22" s="582"/>
      <c r="L22" s="582"/>
      <c r="M22" s="581">
        <v>1.6633101851851854E-2</v>
      </c>
      <c r="N22" s="531">
        <f t="shared" si="2"/>
        <v>5.3655167264038232E-3</v>
      </c>
      <c r="O22" s="581">
        <v>1.6633101851851854E-2</v>
      </c>
    </row>
    <row r="23" spans="1:16" ht="21">
      <c r="A23" s="548" t="s">
        <v>207</v>
      </c>
      <c r="B23" s="548" t="s">
        <v>208</v>
      </c>
      <c r="C23" s="549">
        <v>9</v>
      </c>
      <c r="D23" s="531" t="s">
        <v>303</v>
      </c>
      <c r="E23" s="558">
        <v>1.8527777777777778E-2</v>
      </c>
      <c r="F23" s="563">
        <v>1.7508101851851851E-2</v>
      </c>
      <c r="G23" s="571">
        <v>1.6858796296296299E-2</v>
      </c>
      <c r="H23" s="582">
        <f t="shared" si="0"/>
        <v>1.7396580047789729E-2</v>
      </c>
      <c r="I23" s="582">
        <v>1.7246527777777777E-2</v>
      </c>
      <c r="J23" s="582">
        <v>1.6671296296296299E-2</v>
      </c>
      <c r="K23" s="582"/>
      <c r="L23" s="582"/>
      <c r="M23" s="583">
        <v>1.6671296296296299E-2</v>
      </c>
      <c r="N23" s="531">
        <f t="shared" si="2"/>
        <v>5.3778375149342895E-3</v>
      </c>
      <c r="O23" s="583">
        <v>1.6671296296296299E-2</v>
      </c>
    </row>
    <row r="24" spans="1:16" ht="21">
      <c r="A24" s="548" t="s">
        <v>230</v>
      </c>
      <c r="B24" s="548" t="s">
        <v>231</v>
      </c>
      <c r="C24" s="549">
        <v>9</v>
      </c>
      <c r="D24" s="550">
        <v>1.9340277777777779E-2</v>
      </c>
      <c r="E24" s="555">
        <v>1.8821759259259257E-2</v>
      </c>
      <c r="F24" s="563">
        <v>1.7410879629629627E-2</v>
      </c>
      <c r="G24" s="571">
        <v>1.6913194444444443E-2</v>
      </c>
      <c r="H24" s="581">
        <f t="shared" si="0"/>
        <v>1.7451463560334526E-2</v>
      </c>
      <c r="I24" s="581">
        <v>1.7577546296296296E-2</v>
      </c>
      <c r="J24" s="582">
        <v>1.6686342592592593E-2</v>
      </c>
      <c r="K24" s="582"/>
      <c r="L24" s="582"/>
      <c r="M24" s="581">
        <v>1.6686342592592593E-2</v>
      </c>
      <c r="N24" s="531">
        <f t="shared" si="2"/>
        <v>5.3826911589008363E-3</v>
      </c>
      <c r="O24" s="581">
        <v>1.6686342592592593E-2</v>
      </c>
    </row>
    <row r="25" spans="1:16" ht="21">
      <c r="A25" s="548" t="s">
        <v>234</v>
      </c>
      <c r="B25" s="548" t="s">
        <v>235</v>
      </c>
      <c r="C25" s="549">
        <v>9</v>
      </c>
      <c r="D25" s="552">
        <v>2.0305555555555552E-2</v>
      </c>
      <c r="E25" s="555">
        <v>1.9185185185185184E-2</v>
      </c>
      <c r="F25" s="563">
        <v>1.8244212962962966E-2</v>
      </c>
      <c r="G25" s="571">
        <v>1.7672453703703704E-2</v>
      </c>
      <c r="H25" s="580">
        <f t="shared" si="0"/>
        <v>1.8227337216248508E-2</v>
      </c>
      <c r="I25" s="582">
        <v>1.7983796296296296E-2</v>
      </c>
      <c r="J25" s="582">
        <v>1.7201388888888888E-2</v>
      </c>
      <c r="K25" s="582"/>
      <c r="L25" s="582"/>
      <c r="M25" s="581">
        <v>1.7201388888888888E-2</v>
      </c>
      <c r="N25" s="531">
        <f t="shared" si="2"/>
        <v>5.5488351254480281E-3</v>
      </c>
      <c r="O25" s="581">
        <v>1.7201388888888888E-2</v>
      </c>
    </row>
    <row r="26" spans="1:16" ht="21">
      <c r="A26" s="548" t="s">
        <v>245</v>
      </c>
      <c r="B26" s="548" t="s">
        <v>246</v>
      </c>
      <c r="C26" s="549">
        <v>11</v>
      </c>
      <c r="D26" s="550">
        <v>2.0343750000000001E-2</v>
      </c>
      <c r="E26" s="555">
        <v>1.8833333333333334E-2</v>
      </c>
      <c r="F26" s="563">
        <v>1.8351851851851852E-2</v>
      </c>
      <c r="G26" s="571">
        <v>1.7657407407407406E-2</v>
      </c>
      <c r="H26" s="580">
        <f t="shared" si="0"/>
        <v>1.8224798387096772E-2</v>
      </c>
      <c r="I26" s="583">
        <v>1.8734953703703702E-2</v>
      </c>
      <c r="J26" s="580">
        <v>1.758912037037037E-2</v>
      </c>
      <c r="K26" s="580"/>
      <c r="L26" s="580"/>
      <c r="M26" s="583">
        <v>1.758912037037037E-2</v>
      </c>
      <c r="N26" s="531">
        <f t="shared" si="2"/>
        <v>5.6739097968936678E-3</v>
      </c>
      <c r="O26" s="570">
        <v>1.7378472222222222E-2</v>
      </c>
      <c r="P26" s="449"/>
    </row>
    <row r="27" spans="1:16" ht="21">
      <c r="A27" s="548" t="s">
        <v>249</v>
      </c>
      <c r="B27" s="548" t="s">
        <v>233</v>
      </c>
      <c r="C27" s="549">
        <v>11</v>
      </c>
      <c r="D27" s="550">
        <v>2.0719907407407406E-2</v>
      </c>
      <c r="E27" s="555">
        <v>1.8844907407407407E-2</v>
      </c>
      <c r="F27" s="563">
        <v>1.860300925925926E-2</v>
      </c>
      <c r="G27" s="571">
        <v>1.7998842592592591E-2</v>
      </c>
      <c r="H27" s="580">
        <f t="shared" si="0"/>
        <v>1.856679360812425E-2</v>
      </c>
      <c r="I27" s="583">
        <v>1.8932870370370367E-2</v>
      </c>
      <c r="J27" s="580">
        <v>1.760648148148148E-2</v>
      </c>
      <c r="K27" s="580"/>
      <c r="L27" s="580"/>
      <c r="M27" s="583">
        <v>1.760648148148148E-2</v>
      </c>
      <c r="N27" s="531">
        <f t="shared" si="2"/>
        <v>5.6795101553166064E-3</v>
      </c>
      <c r="O27" s="570">
        <v>1.6581018518518519E-2</v>
      </c>
    </row>
    <row r="28" spans="1:16" ht="21">
      <c r="A28" s="548" t="s">
        <v>310</v>
      </c>
      <c r="B28" s="548" t="s">
        <v>285</v>
      </c>
      <c r="C28" s="549">
        <v>9</v>
      </c>
      <c r="D28" s="550">
        <v>1.9795138888888886E-2</v>
      </c>
      <c r="E28" s="555">
        <v>1.8457175925925925E-2</v>
      </c>
      <c r="F28" s="564">
        <v>1.8635416666666668E-2</v>
      </c>
      <c r="G28" s="571">
        <v>1.7276620370370369E-2</v>
      </c>
      <c r="H28" s="580">
        <f t="shared" si="0"/>
        <v>1.7851403823178017E-2</v>
      </c>
      <c r="I28" s="583" t="s">
        <v>303</v>
      </c>
      <c r="J28" s="557">
        <v>1.7818287037037039E-2</v>
      </c>
      <c r="K28" s="557"/>
      <c r="L28" s="557"/>
      <c r="M28" s="583">
        <v>1.7818287037037039E-2</v>
      </c>
      <c r="N28" s="531">
        <f t="shared" si="2"/>
        <v>5.7478345280764639E-3</v>
      </c>
      <c r="O28" s="570">
        <v>1.5784722222222224E-2</v>
      </c>
    </row>
    <row r="29" spans="1:16" ht="21">
      <c r="A29" s="548" t="s">
        <v>277</v>
      </c>
      <c r="B29" s="548" t="s">
        <v>278</v>
      </c>
      <c r="C29" s="549">
        <v>8</v>
      </c>
      <c r="D29" s="531" t="s">
        <v>311</v>
      </c>
      <c r="E29" s="557">
        <v>2.0734953703703703E-2</v>
      </c>
      <c r="F29" s="563">
        <v>1.877314814814815E-2</v>
      </c>
      <c r="G29" s="571">
        <v>1.8112268518518517E-2</v>
      </c>
      <c r="H29" s="580">
        <f t="shared" si="0"/>
        <v>1.8689068100358423E-2</v>
      </c>
      <c r="I29" s="583">
        <v>1.8760416666666665E-2</v>
      </c>
      <c r="J29" s="582">
        <v>1.7880787037037039E-2</v>
      </c>
      <c r="K29" s="582"/>
      <c r="L29" s="582"/>
      <c r="M29" s="583">
        <v>1.7880787037037039E-2</v>
      </c>
      <c r="N29" s="531">
        <f t="shared" si="2"/>
        <v>5.7679958183990444E-3</v>
      </c>
      <c r="O29" s="583">
        <v>1.7880787037037039E-2</v>
      </c>
    </row>
    <row r="30" spans="1:16" ht="21">
      <c r="A30" s="548" t="s">
        <v>312</v>
      </c>
      <c r="B30" s="548" t="s">
        <v>313</v>
      </c>
      <c r="C30" s="549">
        <v>10</v>
      </c>
      <c r="D30" s="550">
        <v>2.0375000000000001E-2</v>
      </c>
      <c r="E30" s="555">
        <v>1.8755787037037036E-2</v>
      </c>
      <c r="F30" s="564">
        <v>1.8950231481481481E-2</v>
      </c>
      <c r="G30" s="571">
        <v>1.8297453703703701E-2</v>
      </c>
      <c r="H30" s="581">
        <f t="shared" si="0"/>
        <v>1.8880600358422938E-2</v>
      </c>
      <c r="I30" s="583" t="s">
        <v>303</v>
      </c>
      <c r="J30" s="582">
        <v>1.8077546296296296E-2</v>
      </c>
      <c r="K30" s="582"/>
      <c r="L30" s="582"/>
      <c r="M30" s="583">
        <v>1.8077546296296296E-2</v>
      </c>
      <c r="N30" s="531">
        <f t="shared" si="2"/>
        <v>5.8314665471923535E-3</v>
      </c>
      <c r="O30" s="570">
        <v>1.635763888888889E-2</v>
      </c>
    </row>
    <row r="31" spans="1:16" ht="21">
      <c r="A31" s="548" t="s">
        <v>314</v>
      </c>
      <c r="B31" s="548" t="s">
        <v>315</v>
      </c>
      <c r="C31" s="549">
        <v>11</v>
      </c>
      <c r="D31" s="550">
        <v>1.9671296296296298E-2</v>
      </c>
      <c r="E31" s="555">
        <v>1.8851851851851852E-2</v>
      </c>
      <c r="F31" s="565" t="s">
        <v>295</v>
      </c>
      <c r="G31" s="571">
        <v>1.7650462962962962E-2</v>
      </c>
      <c r="H31" s="580">
        <f t="shared" si="0"/>
        <v>1.8244847670250895E-2</v>
      </c>
      <c r="I31" s="583">
        <v>1.9125E-2</v>
      </c>
      <c r="J31" s="583">
        <v>1.8425925925925925E-2</v>
      </c>
      <c r="K31" s="583"/>
      <c r="L31" s="583"/>
      <c r="M31" s="554">
        <v>1.821990740740741E-2</v>
      </c>
      <c r="N31" s="531">
        <f t="shared" si="2"/>
        <v>5.9438470728793305E-3</v>
      </c>
      <c r="O31" s="570">
        <v>1.5864583333333331E-2</v>
      </c>
    </row>
    <row r="32" spans="1:16" ht="21">
      <c r="A32" s="548" t="s">
        <v>218</v>
      </c>
      <c r="B32" s="548" t="s">
        <v>219</v>
      </c>
      <c r="C32" s="549">
        <v>7</v>
      </c>
      <c r="D32" s="552">
        <v>2.2618055555555558E-2</v>
      </c>
      <c r="E32" s="567">
        <v>1.0909722222222222</v>
      </c>
      <c r="F32" s="568">
        <v>8.2245370370370371E-3</v>
      </c>
      <c r="G32" s="571">
        <v>1.9597222222222221E-2</v>
      </c>
      <c r="H32" s="582">
        <f t="shared" si="0"/>
        <v>2.0198887395459976E-2</v>
      </c>
      <c r="I32" s="583">
        <v>2.2543981481481481E-2</v>
      </c>
      <c r="J32" s="582">
        <v>1.865162037037037E-2</v>
      </c>
      <c r="K32" s="582"/>
      <c r="L32" s="582"/>
      <c r="M32" s="583">
        <v>1.865162037037037E-2</v>
      </c>
      <c r="N32" s="531">
        <f t="shared" si="2"/>
        <v>6.0166517323775384E-3</v>
      </c>
      <c r="O32" s="583">
        <v>1.865162037037037E-2</v>
      </c>
    </row>
    <row r="33" spans="1:20" ht="21">
      <c r="A33" s="548" t="s">
        <v>247</v>
      </c>
      <c r="B33" s="548" t="s">
        <v>248</v>
      </c>
      <c r="C33" s="549">
        <v>9</v>
      </c>
      <c r="D33" s="552">
        <v>2.4247685185185181E-2</v>
      </c>
      <c r="E33" s="555">
        <v>2.1576388888888891E-2</v>
      </c>
      <c r="F33" s="563">
        <v>2.026388888888889E-2</v>
      </c>
      <c r="G33" s="571">
        <v>1.8723379629629628E-2</v>
      </c>
      <c r="H33" s="582">
        <f t="shared" si="0"/>
        <v>1.9326202210274788E-2</v>
      </c>
      <c r="I33" s="583">
        <v>2.0119212962962964E-2</v>
      </c>
      <c r="J33" s="582">
        <v>1.8687499999999999E-2</v>
      </c>
      <c r="K33" s="582"/>
      <c r="L33" s="582"/>
      <c r="M33" s="583">
        <v>1.8687499999999999E-2</v>
      </c>
      <c r="N33" s="531">
        <f t="shared" si="2"/>
        <v>6.0282258064516129E-3</v>
      </c>
      <c r="O33" s="583">
        <v>1.8687499999999999E-2</v>
      </c>
    </row>
    <row r="34" spans="1:20" ht="21">
      <c r="A34" s="548" t="s">
        <v>232</v>
      </c>
      <c r="B34" s="548" t="s">
        <v>233</v>
      </c>
      <c r="C34" s="549">
        <v>7</v>
      </c>
      <c r="D34" s="552">
        <v>2.1846064814814815E-2</v>
      </c>
      <c r="E34" s="555">
        <v>2.0222222222222221E-2</v>
      </c>
      <c r="F34" s="563">
        <v>1.9271990740740739E-2</v>
      </c>
      <c r="G34" s="572" t="s">
        <v>316</v>
      </c>
      <c r="H34" s="582">
        <v>1.8322916666666668E-2</v>
      </c>
      <c r="I34" s="583">
        <v>2.0829861111111111E-2</v>
      </c>
      <c r="J34" s="583">
        <v>1.9107638888888889E-2</v>
      </c>
      <c r="K34" s="583"/>
      <c r="L34" s="583"/>
      <c r="M34" s="571">
        <v>1.8322916666666668E-2</v>
      </c>
      <c r="N34" s="531">
        <f t="shared" si="2"/>
        <v>6.1637544802867379E-3</v>
      </c>
      <c r="O34" s="571">
        <v>1.8322916666666668E-2</v>
      </c>
      <c r="P34" s="449"/>
    </row>
    <row r="35" spans="1:20" ht="21">
      <c r="A35" s="548" t="s">
        <v>259</v>
      </c>
      <c r="B35" s="548" t="s">
        <v>260</v>
      </c>
      <c r="C35" s="549">
        <v>8</v>
      </c>
      <c r="D35" s="531" t="s">
        <v>317</v>
      </c>
      <c r="E35" s="557">
        <v>2.3141203703703702E-2</v>
      </c>
      <c r="F35" s="568">
        <v>9.2418981481481484E-3</v>
      </c>
      <c r="G35" s="571">
        <v>2.0672453703703703E-2</v>
      </c>
      <c r="H35" s="582">
        <f>(N35*0.1)+G35</f>
        <v>2.1300067204301075E-2</v>
      </c>
      <c r="I35" s="582">
        <v>2.0491898148148148E-2</v>
      </c>
      <c r="J35" s="582">
        <v>1.9456018518518518E-2</v>
      </c>
      <c r="K35" s="582"/>
      <c r="L35" s="582"/>
      <c r="M35" s="583">
        <v>1.9456018518518518E-2</v>
      </c>
      <c r="N35" s="531">
        <f t="shared" si="2"/>
        <v>6.2761350059737158E-3</v>
      </c>
      <c r="O35" s="583">
        <v>1.9456018518518518E-2</v>
      </c>
    </row>
    <row r="36" spans="1:20">
      <c r="A36" s="548" t="s">
        <v>250</v>
      </c>
      <c r="B36" s="548" t="s">
        <v>251</v>
      </c>
      <c r="C36" s="549">
        <v>9</v>
      </c>
      <c r="D36" s="531" t="s">
        <v>300</v>
      </c>
      <c r="E36" s="557">
        <v>2.2596064814814815E-2</v>
      </c>
      <c r="F36" s="563">
        <v>2.0954861111111112E-2</v>
      </c>
      <c r="G36" s="566" t="s">
        <v>303</v>
      </c>
      <c r="H36" s="566" t="s">
        <v>303</v>
      </c>
      <c r="I36" s="583" t="s">
        <v>303</v>
      </c>
      <c r="J36" s="580">
        <v>2.0135416666666666E-2</v>
      </c>
      <c r="K36" s="580"/>
      <c r="L36" s="580"/>
      <c r="M36" s="583">
        <v>2.0135416666666666E-2</v>
      </c>
      <c r="N36" s="531">
        <f t="shared" si="2"/>
        <v>6.4952956989247305E-3</v>
      </c>
      <c r="O36" s="570">
        <v>1.683449074074074E-2</v>
      </c>
      <c r="P36" s="449"/>
    </row>
    <row r="37" spans="1:20" ht="21">
      <c r="A37" s="548" t="s">
        <v>261</v>
      </c>
      <c r="B37" s="548" t="s">
        <v>262</v>
      </c>
      <c r="C37" s="549">
        <v>9</v>
      </c>
      <c r="D37" s="531" t="s">
        <v>317</v>
      </c>
      <c r="E37" s="531">
        <v>0</v>
      </c>
      <c r="F37" s="568">
        <v>9.7534722222222224E-3</v>
      </c>
      <c r="G37" s="576">
        <v>2.0725694444444446E-2</v>
      </c>
      <c r="H37" s="582">
        <f>(N37*0.1)+G37</f>
        <v>2.1450492831541219E-2</v>
      </c>
      <c r="I37" s="583">
        <v>2.1449074074074075E-2</v>
      </c>
      <c r="J37" s="583">
        <v>2.2468749999999996E-2</v>
      </c>
      <c r="K37" s="583"/>
      <c r="L37" s="583"/>
      <c r="M37" s="571">
        <v>2.1388888888888888E-2</v>
      </c>
      <c r="N37" s="531">
        <f t="shared" si="2"/>
        <v>7.2479838709677401E-3</v>
      </c>
      <c r="O37" s="571">
        <v>2.1388888888888888E-2</v>
      </c>
    </row>
    <row r="38" spans="1:20">
      <c r="A38" s="548" t="s">
        <v>279</v>
      </c>
      <c r="B38" s="548" t="s">
        <v>280</v>
      </c>
      <c r="C38" s="549">
        <v>7</v>
      </c>
      <c r="D38" s="531" t="s">
        <v>317</v>
      </c>
      <c r="E38" s="566" t="s">
        <v>303</v>
      </c>
      <c r="F38" s="568">
        <v>1.1054398148148148E-2</v>
      </c>
      <c r="G38" s="566" t="s">
        <v>303</v>
      </c>
      <c r="H38" s="566" t="s">
        <v>303</v>
      </c>
      <c r="I38" s="587">
        <v>2.7209490740740739E-2</v>
      </c>
      <c r="J38" s="590">
        <v>2.4538194444444442E-2</v>
      </c>
      <c r="K38" s="590"/>
      <c r="L38" s="590"/>
      <c r="M38" s="565">
        <v>2.4538194444444442E-2</v>
      </c>
      <c r="N38" s="531">
        <f t="shared" si="2"/>
        <v>7.9155465949820782E-3</v>
      </c>
      <c r="O38" s="565">
        <v>2.4538194444444442E-2</v>
      </c>
    </row>
    <row r="39" spans="1:20">
      <c r="A39" s="548" t="s">
        <v>318</v>
      </c>
      <c r="B39" s="548" t="s">
        <v>319</v>
      </c>
      <c r="C39" s="549">
        <v>12</v>
      </c>
      <c r="D39" s="552">
        <v>2.7614583333333335E-2</v>
      </c>
      <c r="E39" s="555">
        <v>2.2770833333333334E-2</v>
      </c>
      <c r="F39" s="563">
        <v>2.2707175925925926E-2</v>
      </c>
      <c r="G39" s="566" t="s">
        <v>303</v>
      </c>
      <c r="H39" s="566" t="s">
        <v>303</v>
      </c>
      <c r="I39" s="583" t="s">
        <v>303</v>
      </c>
      <c r="J39" s="583">
        <v>2.458680555555556E-2</v>
      </c>
      <c r="K39" s="583"/>
      <c r="L39" s="583"/>
      <c r="M39" s="566">
        <v>2.2707175925925926E-2</v>
      </c>
      <c r="N39" s="531">
        <f t="shared" si="2"/>
        <v>7.9312275985663101E-3</v>
      </c>
      <c r="O39" s="566">
        <v>2.2707175925925926E-2</v>
      </c>
      <c r="P39" s="447"/>
    </row>
    <row r="40" spans="1:20">
      <c r="A40" s="548" t="s">
        <v>320</v>
      </c>
      <c r="B40" s="548" t="s">
        <v>321</v>
      </c>
      <c r="C40" s="549">
        <v>12</v>
      </c>
      <c r="D40" s="550">
        <v>2.7615740740740743E-2</v>
      </c>
      <c r="E40" s="555">
        <v>2.6751157407407408E-2</v>
      </c>
      <c r="F40" s="563">
        <v>2.4188657407407405E-2</v>
      </c>
      <c r="G40" s="566" t="s">
        <v>303</v>
      </c>
      <c r="H40" s="566" t="s">
        <v>303</v>
      </c>
      <c r="I40" s="583" t="s">
        <v>303</v>
      </c>
      <c r="J40" s="583">
        <v>2.463541666666667E-2</v>
      </c>
      <c r="K40" s="583"/>
      <c r="L40" s="583"/>
      <c r="M40" s="566">
        <v>2.4188657407407405E-2</v>
      </c>
      <c r="N40" s="531">
        <f t="shared" si="2"/>
        <v>7.9469086021505386E-3</v>
      </c>
      <c r="O40" s="570">
        <v>2.3412037037037037E-2</v>
      </c>
    </row>
    <row r="41" spans="1:20">
      <c r="A41" s="548" t="s">
        <v>322</v>
      </c>
      <c r="B41" s="548" t="s">
        <v>323</v>
      </c>
      <c r="C41" s="549">
        <v>12</v>
      </c>
      <c r="D41" s="550">
        <v>2.0857638888888891E-2</v>
      </c>
      <c r="E41" s="555">
        <v>1.8751157407407407E-2</v>
      </c>
      <c r="F41" s="565" t="s">
        <v>303</v>
      </c>
      <c r="G41" s="566" t="s">
        <v>303</v>
      </c>
      <c r="H41" s="566" t="s">
        <v>303</v>
      </c>
      <c r="I41" s="583" t="s">
        <v>303</v>
      </c>
      <c r="J41" s="592">
        <v>1.0429398148148148E-2</v>
      </c>
      <c r="K41" s="592"/>
      <c r="L41" s="592"/>
      <c r="M41" s="554">
        <v>1.8751157407407407E-2</v>
      </c>
      <c r="N41" s="531">
        <f>J41/1.5</f>
        <v>6.9529320987654318E-3</v>
      </c>
      <c r="O41" s="570">
        <v>1.7015046296296295E-2</v>
      </c>
    </row>
    <row r="42" spans="1:20" ht="21">
      <c r="A42" s="548" t="s">
        <v>212</v>
      </c>
      <c r="B42" s="548" t="s">
        <v>323</v>
      </c>
      <c r="C42" s="549">
        <v>10</v>
      </c>
      <c r="D42" s="550">
        <v>1.874189814814815E-2</v>
      </c>
      <c r="E42" s="555">
        <v>1.8265046296296297E-2</v>
      </c>
      <c r="F42" s="563">
        <v>1.7216435185185185E-2</v>
      </c>
      <c r="G42" s="571">
        <v>1.6908564814814814E-2</v>
      </c>
      <c r="H42" s="581">
        <f>(N42*0.1)+G42</f>
        <v>1.6908564814814814E-2</v>
      </c>
      <c r="I42" s="581">
        <v>1.7298611111111112E-2</v>
      </c>
      <c r="J42" s="581" t="s">
        <v>303</v>
      </c>
      <c r="K42" s="581"/>
      <c r="L42" s="581"/>
      <c r="M42" s="566">
        <v>1.7216435185185185E-2</v>
      </c>
      <c r="N42" s="531"/>
      <c r="O42" s="570">
        <v>1.6775462962962961E-2</v>
      </c>
    </row>
    <row r="43" spans="1:20" ht="21">
      <c r="A43" s="548" t="s">
        <v>324</v>
      </c>
      <c r="B43" s="548" t="s">
        <v>325</v>
      </c>
      <c r="C43" s="549">
        <v>9</v>
      </c>
      <c r="D43" s="552">
        <v>2.314236111111111E-2</v>
      </c>
      <c r="E43" s="555">
        <v>2.0877314814814817E-2</v>
      </c>
      <c r="F43" s="563">
        <v>1.9192129629629632E-2</v>
      </c>
      <c r="G43" s="571">
        <v>1.9696759259259258E-2</v>
      </c>
      <c r="H43" s="581">
        <f>(N43*0.1)+G43</f>
        <v>1.9696759259259258E-2</v>
      </c>
      <c r="I43" s="583" t="s">
        <v>303</v>
      </c>
      <c r="J43" s="583" t="s">
        <v>303</v>
      </c>
      <c r="K43" s="583"/>
      <c r="L43" s="583"/>
      <c r="M43" s="566">
        <v>1.9192129629629632E-2</v>
      </c>
      <c r="N43" s="531"/>
      <c r="O43" s="566">
        <v>1.9192129629629632E-2</v>
      </c>
    </row>
    <row r="44" spans="1:20">
      <c r="A44" s="548" t="s">
        <v>326</v>
      </c>
      <c r="B44" s="548" t="s">
        <v>327</v>
      </c>
      <c r="C44" s="549">
        <v>12</v>
      </c>
      <c r="D44" s="550">
        <v>2.1429398148148149E-2</v>
      </c>
      <c r="E44" s="555">
        <v>2.0175925925925927E-2</v>
      </c>
      <c r="F44" s="563">
        <v>1.8645833333333334E-2</v>
      </c>
      <c r="G44" s="566" t="s">
        <v>303</v>
      </c>
      <c r="H44" s="566" t="s">
        <v>303</v>
      </c>
      <c r="I44" s="583" t="s">
        <v>303</v>
      </c>
      <c r="J44" s="583" t="s">
        <v>303</v>
      </c>
      <c r="K44" s="583"/>
      <c r="L44" s="583"/>
      <c r="M44" s="566">
        <v>1.8645833333333334E-2</v>
      </c>
      <c r="N44" s="531"/>
      <c r="O44" s="570">
        <v>1.6179398148148148E-2</v>
      </c>
    </row>
    <row r="45" spans="1:20">
      <c r="A45" s="548" t="s">
        <v>328</v>
      </c>
      <c r="B45" s="548" t="s">
        <v>327</v>
      </c>
      <c r="C45" s="549">
        <v>7</v>
      </c>
      <c r="D45" s="552">
        <v>2.2675925925925929E-2</v>
      </c>
      <c r="E45" s="555">
        <v>2.0204861111111111E-2</v>
      </c>
      <c r="F45" s="563">
        <v>1.970138888888889E-2</v>
      </c>
      <c r="G45" s="566" t="s">
        <v>303</v>
      </c>
      <c r="H45" s="566" t="s">
        <v>303</v>
      </c>
      <c r="I45" s="583" t="s">
        <v>303</v>
      </c>
      <c r="J45" s="583" t="s">
        <v>303</v>
      </c>
      <c r="K45" s="583"/>
      <c r="L45" s="583"/>
      <c r="M45" s="566">
        <v>1.970138888888889E-2</v>
      </c>
      <c r="N45" s="531"/>
      <c r="O45" s="566">
        <v>1.970138888888889E-2</v>
      </c>
    </row>
    <row r="46" spans="1:20">
      <c r="A46" s="548" t="s">
        <v>329</v>
      </c>
      <c r="B46" s="548" t="s">
        <v>330</v>
      </c>
      <c r="C46" s="549">
        <v>9</v>
      </c>
      <c r="D46" s="550">
        <v>2.2152777777777775E-2</v>
      </c>
      <c r="E46" s="555">
        <v>2.1229166666666664E-2</v>
      </c>
      <c r="F46" s="563">
        <v>2.0634259259259258E-2</v>
      </c>
      <c r="G46" s="566" t="s">
        <v>303</v>
      </c>
      <c r="H46" s="566" t="s">
        <v>303</v>
      </c>
      <c r="I46" s="583" t="s">
        <v>303</v>
      </c>
      <c r="J46" s="583" t="s">
        <v>303</v>
      </c>
      <c r="K46" s="583"/>
      <c r="L46" s="583"/>
      <c r="M46" s="566">
        <v>2.0634259259259258E-2</v>
      </c>
      <c r="N46" s="531"/>
      <c r="O46" s="570">
        <v>1.7365740740740741E-2</v>
      </c>
      <c r="R46" s="535" t="s">
        <v>331</v>
      </c>
      <c r="S46" s="535"/>
      <c r="T46" s="541"/>
    </row>
    <row r="47" spans="1:20">
      <c r="A47" s="548" t="s">
        <v>332</v>
      </c>
      <c r="B47" s="548" t="s">
        <v>333</v>
      </c>
      <c r="C47" s="549">
        <v>12</v>
      </c>
      <c r="D47" s="550">
        <v>2.4361111111111111E-2</v>
      </c>
      <c r="E47" s="555">
        <v>2.2694444444444444E-2</v>
      </c>
      <c r="F47" s="563">
        <v>2.2094907407407407E-2</v>
      </c>
      <c r="G47" s="566" t="s">
        <v>303</v>
      </c>
      <c r="H47" s="566" t="s">
        <v>303</v>
      </c>
      <c r="I47" s="583" t="s">
        <v>303</v>
      </c>
      <c r="J47" s="583" t="s">
        <v>303</v>
      </c>
      <c r="K47" s="583"/>
      <c r="L47" s="583"/>
      <c r="M47" s="566">
        <v>2.2094907407407407E-2</v>
      </c>
      <c r="N47" s="531"/>
      <c r="O47" s="570">
        <v>1.621527777777778E-2</v>
      </c>
      <c r="R47" s="553" t="s">
        <v>84</v>
      </c>
      <c r="S47" s="553"/>
      <c r="T47" s="541"/>
    </row>
    <row r="48" spans="1:20">
      <c r="A48" s="548" t="s">
        <v>220</v>
      </c>
      <c r="B48" s="548" t="s">
        <v>221</v>
      </c>
      <c r="C48" s="549">
        <v>9</v>
      </c>
      <c r="D48" s="531" t="s">
        <v>300</v>
      </c>
      <c r="E48" s="566" t="s">
        <v>303</v>
      </c>
      <c r="F48" s="566" t="s">
        <v>303</v>
      </c>
      <c r="G48" s="566" t="s">
        <v>303</v>
      </c>
      <c r="H48" s="566" t="s">
        <v>303</v>
      </c>
      <c r="I48" s="583" t="s">
        <v>303</v>
      </c>
      <c r="J48" s="583" t="s">
        <v>303</v>
      </c>
      <c r="K48" s="583"/>
      <c r="L48" s="583"/>
      <c r="M48" s="531"/>
      <c r="N48" s="531"/>
      <c r="O48" s="570">
        <v>1.5427083333333334E-2</v>
      </c>
      <c r="R48" s="536" t="s">
        <v>85</v>
      </c>
      <c r="S48" s="536"/>
      <c r="T48" s="541"/>
    </row>
    <row r="49" spans="1:22">
      <c r="A49" s="548" t="s">
        <v>334</v>
      </c>
      <c r="B49" s="548" t="s">
        <v>252</v>
      </c>
      <c r="C49" s="549">
        <v>8</v>
      </c>
      <c r="D49" s="531" t="s">
        <v>303</v>
      </c>
      <c r="E49" s="566" t="s">
        <v>303</v>
      </c>
      <c r="F49" s="566" t="s">
        <v>303</v>
      </c>
      <c r="G49" s="566" t="s">
        <v>303</v>
      </c>
      <c r="H49" s="566" t="s">
        <v>303</v>
      </c>
      <c r="I49" s="583" t="s">
        <v>303</v>
      </c>
      <c r="J49" s="583" t="s">
        <v>303</v>
      </c>
      <c r="K49" s="583"/>
      <c r="L49" s="583"/>
      <c r="M49" s="531"/>
      <c r="N49" s="531"/>
      <c r="O49" s="570">
        <v>1.6151620370370368E-2</v>
      </c>
      <c r="R49" s="556" t="s">
        <v>86</v>
      </c>
      <c r="S49" s="556"/>
      <c r="T49" s="541"/>
    </row>
    <row r="50" spans="1:22">
      <c r="A50" s="548" t="s">
        <v>335</v>
      </c>
      <c r="B50" s="548" t="s">
        <v>336</v>
      </c>
      <c r="C50" s="549">
        <v>9</v>
      </c>
      <c r="D50" s="531" t="s">
        <v>300</v>
      </c>
      <c r="E50" s="566" t="s">
        <v>303</v>
      </c>
      <c r="F50" s="566" t="s">
        <v>303</v>
      </c>
      <c r="G50" s="566" t="s">
        <v>303</v>
      </c>
      <c r="H50" s="566" t="s">
        <v>303</v>
      </c>
      <c r="I50" s="583" t="s">
        <v>303</v>
      </c>
      <c r="J50" s="583" t="s">
        <v>303</v>
      </c>
      <c r="K50" s="583"/>
      <c r="L50" s="583"/>
      <c r="M50" s="531"/>
      <c r="N50" s="531"/>
      <c r="O50" s="570">
        <v>1.402662037037037E-2</v>
      </c>
      <c r="R50" s="533"/>
      <c r="S50" s="533"/>
      <c r="T50" s="541"/>
      <c r="U50" s="537"/>
      <c r="V50" s="537"/>
    </row>
    <row r="51" spans="1:22">
      <c r="A51" s="548" t="s">
        <v>337</v>
      </c>
      <c r="B51" s="548" t="s">
        <v>338</v>
      </c>
      <c r="C51" s="549">
        <v>11</v>
      </c>
      <c r="D51" s="531" t="s">
        <v>303</v>
      </c>
      <c r="E51" s="566" t="s">
        <v>303</v>
      </c>
      <c r="F51" s="566" t="s">
        <v>303</v>
      </c>
      <c r="G51" s="566" t="s">
        <v>303</v>
      </c>
      <c r="H51" s="566" t="s">
        <v>303</v>
      </c>
      <c r="I51" s="583" t="s">
        <v>303</v>
      </c>
      <c r="J51" s="583" t="s">
        <v>303</v>
      </c>
      <c r="K51" s="583"/>
      <c r="L51" s="583"/>
      <c r="M51" s="531"/>
      <c r="N51" s="531"/>
      <c r="O51" s="570">
        <v>1.551851851851852E-2</v>
      </c>
      <c r="R51" s="533"/>
      <c r="S51" s="533"/>
      <c r="T51" s="541"/>
      <c r="U51" s="532"/>
      <c r="V51" s="532"/>
    </row>
    <row r="52" spans="1:22">
      <c r="A52" s="548" t="s">
        <v>339</v>
      </c>
      <c r="B52" s="548" t="s">
        <v>340</v>
      </c>
      <c r="C52" s="549">
        <v>7</v>
      </c>
      <c r="D52" s="531" t="s">
        <v>303</v>
      </c>
      <c r="E52" s="566" t="s">
        <v>303</v>
      </c>
      <c r="F52" s="566" t="s">
        <v>303</v>
      </c>
      <c r="G52" s="566" t="s">
        <v>303</v>
      </c>
      <c r="H52" s="566" t="s">
        <v>303</v>
      </c>
      <c r="I52" s="583" t="s">
        <v>303</v>
      </c>
      <c r="J52" s="583" t="s">
        <v>303</v>
      </c>
      <c r="K52" s="583"/>
      <c r="L52" s="583"/>
      <c r="M52" s="531"/>
      <c r="N52" s="531"/>
      <c r="O52" s="570">
        <v>0</v>
      </c>
      <c r="R52" s="534" t="s">
        <v>317</v>
      </c>
      <c r="S52" s="562" t="s">
        <v>300</v>
      </c>
      <c r="T52" s="542" t="s">
        <v>341</v>
      </c>
      <c r="U52" s="19"/>
      <c r="V52" s="19"/>
    </row>
    <row r="53" spans="1:22" ht="20.100000000000001" customHeight="1">
      <c r="A53" s="548" t="s">
        <v>342</v>
      </c>
      <c r="B53" s="548" t="s">
        <v>343</v>
      </c>
      <c r="C53" s="549">
        <v>9</v>
      </c>
      <c r="D53" s="552">
        <v>1.8928240740740742E-2</v>
      </c>
      <c r="E53" s="566" t="s">
        <v>303</v>
      </c>
      <c r="F53" s="566" t="s">
        <v>303</v>
      </c>
      <c r="G53" s="566" t="s">
        <v>303</v>
      </c>
      <c r="H53" s="566" t="s">
        <v>303</v>
      </c>
      <c r="I53" s="583" t="s">
        <v>303</v>
      </c>
      <c r="J53" s="583" t="s">
        <v>303</v>
      </c>
      <c r="K53" s="583"/>
      <c r="L53" s="583"/>
      <c r="M53" s="550">
        <v>1.8928240740740742E-2</v>
      </c>
      <c r="N53" s="531"/>
      <c r="O53" s="566">
        <v>1.8928240740740742E-2</v>
      </c>
    </row>
    <row r="56" spans="1:22" ht="27.95">
      <c r="M56" s="551"/>
      <c r="N56" s="561"/>
      <c r="O56" s="538"/>
    </row>
  </sheetData>
  <sortState xmlns:xlrd2="http://schemas.microsoft.com/office/spreadsheetml/2017/richdata2" ref="A2:O53">
    <sortCondition ref="L2:L53"/>
  </sortState>
  <printOptions gridLines="1"/>
  <pageMargins left="0.7" right="0.7" top="0.75" bottom="0.75" header="0.3" footer="0.3"/>
  <pageSetup scale="3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35"/>
  <sheetViews>
    <sheetView zoomScale="125" zoomScaleNormal="125" zoomScalePageLayoutView="125" workbookViewId="0">
      <selection activeCell="D56" sqref="D56:D58"/>
    </sheetView>
  </sheetViews>
  <sheetFormatPr defaultColWidth="8.85546875" defaultRowHeight="12.95"/>
  <cols>
    <col min="1" max="1" width="11.42578125" style="75" bestFit="1" customWidth="1"/>
    <col min="2" max="2" width="13.7109375" style="75" customWidth="1"/>
    <col min="3" max="3" width="5.85546875" style="78" customWidth="1"/>
    <col min="4" max="4" width="8.85546875" style="322" customWidth="1"/>
    <col min="5" max="5" width="9.140625" style="236" customWidth="1"/>
    <col min="6" max="6" width="9.140625" style="254" customWidth="1"/>
    <col min="7" max="7" width="9.140625" style="349" hidden="1" customWidth="1"/>
    <col min="8" max="12" width="9.140625" style="349" customWidth="1"/>
    <col min="13" max="13" width="9.140625" style="237" customWidth="1"/>
    <col min="14" max="14" width="9.85546875" style="236" customWidth="1"/>
    <col min="15" max="15" width="8.42578125" style="75" customWidth="1"/>
    <col min="16" max="16" width="10.42578125" style="237" customWidth="1"/>
    <col min="17" max="17" width="8.85546875" style="237" hidden="1" customWidth="1"/>
    <col min="18" max="18" width="8.42578125" style="237" hidden="1" customWidth="1"/>
    <col min="19" max="19" width="8.85546875" style="387" hidden="1" customWidth="1"/>
    <col min="20" max="20" width="11.42578125" style="390" hidden="1" customWidth="1"/>
    <col min="21" max="21" width="7.140625" style="387" hidden="1" customWidth="1"/>
    <col min="22" max="22" width="8.7109375" style="390" hidden="1" customWidth="1"/>
    <col min="23" max="23" width="8.85546875" hidden="1" customWidth="1"/>
    <col min="26" max="26" width="12" customWidth="1"/>
  </cols>
  <sheetData>
    <row r="1" spans="1:23" ht="14.1" customHeight="1">
      <c r="A1" s="366" t="s">
        <v>0</v>
      </c>
      <c r="B1" s="366" t="s">
        <v>1</v>
      </c>
      <c r="C1" s="367" t="s">
        <v>2</v>
      </c>
      <c r="D1" s="396" t="s">
        <v>189</v>
      </c>
      <c r="E1" s="398" t="s">
        <v>92</v>
      </c>
      <c r="F1" s="399" t="s">
        <v>344</v>
      </c>
      <c r="G1" s="400" t="s">
        <v>6</v>
      </c>
      <c r="H1" s="400" t="s">
        <v>345</v>
      </c>
      <c r="I1" s="400" t="s">
        <v>346</v>
      </c>
      <c r="J1" s="400" t="s">
        <v>88</v>
      </c>
      <c r="K1" s="400" t="s">
        <v>347</v>
      </c>
      <c r="L1" s="470" t="s">
        <v>12</v>
      </c>
      <c r="M1" s="470" t="s">
        <v>348</v>
      </c>
      <c r="N1" s="471" t="s">
        <v>15</v>
      </c>
      <c r="O1" s="401" t="s">
        <v>349</v>
      </c>
      <c r="P1" s="471" t="s">
        <v>85</v>
      </c>
      <c r="Q1" s="401" t="s">
        <v>350</v>
      </c>
      <c r="R1" s="415" t="s">
        <v>351</v>
      </c>
      <c r="S1" s="385" t="s">
        <v>352</v>
      </c>
      <c r="T1" s="455"/>
      <c r="U1" s="385" t="s">
        <v>353</v>
      </c>
      <c r="V1" s="455"/>
      <c r="W1" t="s">
        <v>354</v>
      </c>
    </row>
    <row r="2" spans="1:23">
      <c r="A2" s="515" t="s">
        <v>24</v>
      </c>
      <c r="B2" s="515" t="s">
        <v>355</v>
      </c>
      <c r="C2" s="402">
        <v>12</v>
      </c>
      <c r="D2" s="475">
        <v>5.2986111111111102E-2</v>
      </c>
      <c r="E2" s="352">
        <v>1.4115740740740741E-2</v>
      </c>
      <c r="F2" s="352">
        <v>1.4106481481481482E-2</v>
      </c>
      <c r="G2" s="340"/>
      <c r="H2" s="255">
        <v>1.4114583333333333E-2</v>
      </c>
      <c r="I2" s="340"/>
      <c r="J2" s="353">
        <v>1.4563657407407407E-2</v>
      </c>
      <c r="K2" s="352">
        <v>1.3980324074074076E-2</v>
      </c>
      <c r="L2" s="289">
        <v>1.3565972222222222E-2</v>
      </c>
      <c r="M2" s="289">
        <v>1.3244212962962963E-2</v>
      </c>
      <c r="N2" s="326">
        <f t="shared" ref="N2:N19" si="0">MIN(E2:M2)</f>
        <v>1.3244212962962963E-2</v>
      </c>
      <c r="O2" s="219">
        <f t="shared" ref="O2:O33" si="1">N2/3.10686</f>
        <v>4.2628933917083361E-3</v>
      </c>
      <c r="P2" s="340">
        <v>1.3244212962962963E-2</v>
      </c>
      <c r="Q2" s="340">
        <v>1.3577546296296296E-2</v>
      </c>
      <c r="R2" s="404"/>
      <c r="S2" s="213">
        <f>Q2-N2</f>
        <v>3.3333333333333305E-4</v>
      </c>
      <c r="T2" s="406">
        <f>(S2)/Q2</f>
        <v>2.4550336714687562E-2</v>
      </c>
      <c r="U2" s="213"/>
      <c r="V2" s="406"/>
      <c r="W2" s="454" t="str">
        <f t="shared" ref="W2:W33" si="2">IF(N2&lt;P2, "YES", "NO")</f>
        <v>NO</v>
      </c>
    </row>
    <row r="3" spans="1:23">
      <c r="A3" s="516" t="s">
        <v>356</v>
      </c>
      <c r="B3" s="516" t="s">
        <v>357</v>
      </c>
      <c r="C3" s="402">
        <v>10</v>
      </c>
      <c r="D3" s="475">
        <v>1.1267361111111112E-2</v>
      </c>
      <c r="E3" s="352">
        <v>1.3930555555555555E-2</v>
      </c>
      <c r="F3" s="353">
        <v>1.4081018518518519E-2</v>
      </c>
      <c r="G3" s="341"/>
      <c r="H3" s="255">
        <v>1.3973379629629629E-2</v>
      </c>
      <c r="I3" s="340"/>
      <c r="J3" s="353">
        <v>1.422800925925926E-2</v>
      </c>
      <c r="K3" s="352">
        <v>1.3905092592592592E-2</v>
      </c>
      <c r="L3" s="352">
        <v>1.3627314814814816E-2</v>
      </c>
      <c r="M3" s="353">
        <v>1.4027777777777778E-2</v>
      </c>
      <c r="N3" s="326">
        <f t="shared" si="0"/>
        <v>1.3627314814814816E-2</v>
      </c>
      <c r="O3" s="219">
        <f t="shared" si="1"/>
        <v>4.3862017647447312E-3</v>
      </c>
      <c r="P3" s="340">
        <v>1.3594907407407408E-2</v>
      </c>
      <c r="Q3" s="340">
        <v>1.3594907407407408E-2</v>
      </c>
      <c r="R3" s="340"/>
      <c r="S3" s="213">
        <f>Q3-N3</f>
        <v>-3.2407407407408079E-5</v>
      </c>
      <c r="T3" s="406">
        <f>(S3)/Q3</f>
        <v>-2.3837902264601208E-3</v>
      </c>
      <c r="U3" s="213"/>
      <c r="V3" s="406"/>
      <c r="W3" s="454" t="str">
        <f t="shared" si="2"/>
        <v>NO</v>
      </c>
    </row>
    <row r="4" spans="1:23">
      <c r="A4" s="516" t="s">
        <v>144</v>
      </c>
      <c r="B4" s="516" t="s">
        <v>145</v>
      </c>
      <c r="C4" s="402">
        <v>8</v>
      </c>
      <c r="D4" s="475">
        <v>1.2333333333333335E-2</v>
      </c>
      <c r="E4" s="289">
        <v>1.5445601851851851E-2</v>
      </c>
      <c r="F4" s="289">
        <v>1.500462962962963E-2</v>
      </c>
      <c r="G4" s="340"/>
      <c r="H4" s="289">
        <v>1.4487268518518519E-2</v>
      </c>
      <c r="I4" s="340"/>
      <c r="J4" s="353">
        <v>1.4749999999999999E-2</v>
      </c>
      <c r="K4" s="353">
        <v>1.4517361111111113E-2</v>
      </c>
      <c r="L4" s="289">
        <v>1.405902777777778E-2</v>
      </c>
      <c r="M4" s="289">
        <v>1.402662037037037E-2</v>
      </c>
      <c r="N4" s="326">
        <f t="shared" si="0"/>
        <v>1.402662037037037E-2</v>
      </c>
      <c r="O4" s="219">
        <f t="shared" si="1"/>
        <v>4.5147255976678603E-3</v>
      </c>
      <c r="P4" s="340">
        <v>1.402662037037037E-2</v>
      </c>
      <c r="Q4" s="340">
        <v>1.621527777777778E-2</v>
      </c>
      <c r="R4" s="340"/>
      <c r="S4" s="213">
        <f>Q4-N4</f>
        <v>2.18865740740741E-3</v>
      </c>
      <c r="T4" s="406">
        <f>(S4)/Q4</f>
        <v>0.134975017844397</v>
      </c>
      <c r="U4" s="213"/>
      <c r="V4" s="406"/>
      <c r="W4" s="454" t="str">
        <f t="shared" si="2"/>
        <v>NO</v>
      </c>
    </row>
    <row r="5" spans="1:23">
      <c r="A5" s="515" t="s">
        <v>358</v>
      </c>
      <c r="B5" s="515" t="s">
        <v>359</v>
      </c>
      <c r="C5" s="402">
        <v>11</v>
      </c>
      <c r="D5" s="475">
        <v>1.2216435185185184E-2</v>
      </c>
      <c r="E5" s="352">
        <v>1.5334490740740741E-2</v>
      </c>
      <c r="F5" s="352">
        <v>1.4996527777777777E-2</v>
      </c>
      <c r="G5" s="341"/>
      <c r="H5" s="353">
        <v>1.5618055555555553E-2</v>
      </c>
      <c r="I5" s="340"/>
      <c r="J5" s="353">
        <v>1.5528935185185187E-2</v>
      </c>
      <c r="K5" s="352">
        <v>1.4828703703703703E-2</v>
      </c>
      <c r="L5" s="289">
        <v>1.4429398148148148E-2</v>
      </c>
      <c r="M5" s="289">
        <v>1.4108796296296295E-2</v>
      </c>
      <c r="N5" s="326">
        <f t="shared" si="0"/>
        <v>1.4108796296296295E-2</v>
      </c>
      <c r="O5" s="219">
        <f t="shared" si="1"/>
        <v>4.5411754299505913E-3</v>
      </c>
      <c r="P5" s="340">
        <v>1.4108796296296295E-2</v>
      </c>
      <c r="Q5" s="340">
        <v>1.459837962962963E-2</v>
      </c>
      <c r="R5" s="340"/>
      <c r="S5" s="213">
        <f>Q5-N5</f>
        <v>4.8958333333333492E-4</v>
      </c>
      <c r="T5" s="406">
        <f>(S5)/Q5</f>
        <v>3.3536827083168269E-2</v>
      </c>
      <c r="U5" s="213"/>
      <c r="V5" s="406"/>
      <c r="W5" s="454" t="str">
        <f t="shared" si="2"/>
        <v>NO</v>
      </c>
    </row>
    <row r="6" spans="1:23">
      <c r="A6" s="515" t="s">
        <v>360</v>
      </c>
      <c r="B6" s="515" t="s">
        <v>361</v>
      </c>
      <c r="C6" s="402">
        <v>12</v>
      </c>
      <c r="D6" s="475">
        <v>1.2099537037037035E-2</v>
      </c>
      <c r="E6" s="352">
        <v>1.4693287037037038E-2</v>
      </c>
      <c r="F6" s="352">
        <v>1.4579861111111113E-2</v>
      </c>
      <c r="G6" s="341"/>
      <c r="H6" s="255">
        <v>1.4596064814814817E-2</v>
      </c>
      <c r="I6" s="340"/>
      <c r="J6" s="340"/>
      <c r="K6" s="340"/>
      <c r="L6" s="353">
        <v>1.5106481481481483E-2</v>
      </c>
      <c r="M6" s="340">
        <v>1.5283564814814814E-2</v>
      </c>
      <c r="N6" s="326">
        <f t="shared" si="0"/>
        <v>1.4579861111111113E-2</v>
      </c>
      <c r="O6" s="219">
        <f t="shared" si="1"/>
        <v>4.6927962995149805E-3</v>
      </c>
      <c r="P6" s="340">
        <v>1.4468750000000001E-2</v>
      </c>
      <c r="Q6" s="340">
        <v>1.4468750000000001E-2</v>
      </c>
      <c r="R6" s="340"/>
      <c r="S6" s="213">
        <f>Q6-N6</f>
        <v>-1.1111111111111217E-4</v>
      </c>
      <c r="T6" s="406">
        <f>(S6)/Q6</f>
        <v>-7.679385649148141E-3</v>
      </c>
      <c r="U6" s="213"/>
      <c r="V6" s="406"/>
      <c r="W6" s="454" t="str">
        <f t="shared" si="2"/>
        <v>NO</v>
      </c>
    </row>
    <row r="7" spans="1:23">
      <c r="A7" s="82" t="s">
        <v>362</v>
      </c>
      <c r="B7" s="82" t="s">
        <v>357</v>
      </c>
      <c r="C7" s="82">
        <v>7</v>
      </c>
      <c r="D7" s="475">
        <v>1.2812499999999999E-2</v>
      </c>
      <c r="E7" s="522">
        <v>1.6458333333333332E-2</v>
      </c>
      <c r="F7" s="340">
        <v>1.6584490740740743E-2</v>
      </c>
      <c r="G7" s="340"/>
      <c r="H7" s="214">
        <v>1.577546296296296E-2</v>
      </c>
      <c r="I7" s="340"/>
      <c r="J7" s="340">
        <v>1.6206018518518519E-2</v>
      </c>
      <c r="K7" s="340">
        <v>1.6046296296296295E-2</v>
      </c>
      <c r="L7" s="289">
        <v>1.4768518518518519E-2</v>
      </c>
      <c r="M7" s="289">
        <v>1.4627314814814815E-2</v>
      </c>
      <c r="N7" s="326">
        <f t="shared" si="0"/>
        <v>1.4627314814814815E-2</v>
      </c>
      <c r="O7" s="219">
        <f t="shared" si="1"/>
        <v>4.7080701463261343E-3</v>
      </c>
      <c r="P7" s="340">
        <v>1.4627314814814815E-2</v>
      </c>
      <c r="Q7" s="340"/>
      <c r="R7" s="405">
        <v>1.6458333333333332E-2</v>
      </c>
      <c r="S7" s="213"/>
      <c r="T7" s="406"/>
      <c r="U7" s="213">
        <f>R7-P7</f>
        <v>1.8310185185185165E-3</v>
      </c>
      <c r="V7" s="406">
        <f>U7/R7</f>
        <v>0.11125175808720102</v>
      </c>
      <c r="W7" s="454" t="str">
        <f t="shared" si="2"/>
        <v>NO</v>
      </c>
    </row>
    <row r="8" spans="1:23">
      <c r="A8" s="472" t="s">
        <v>363</v>
      </c>
      <c r="B8" s="472" t="s">
        <v>364</v>
      </c>
      <c r="C8" s="402">
        <v>12</v>
      </c>
      <c r="D8" s="475" t="s">
        <v>365</v>
      </c>
      <c r="E8" s="341">
        <v>1.6109953703703706E-2</v>
      </c>
      <c r="F8" s="341">
        <v>1.5817129629629629E-2</v>
      </c>
      <c r="G8" s="341"/>
      <c r="H8" s="216">
        <v>1.5953703703703703E-2</v>
      </c>
      <c r="I8" s="340"/>
      <c r="J8" s="353">
        <v>1.5866898148148147E-2</v>
      </c>
      <c r="K8" s="352">
        <v>1.5193287037037038E-2</v>
      </c>
      <c r="L8" s="340">
        <v>1.5208333333333332E-2</v>
      </c>
      <c r="M8" s="352">
        <v>1.4638888888888889E-2</v>
      </c>
      <c r="N8" s="326">
        <f t="shared" si="0"/>
        <v>1.4638888888888889E-2</v>
      </c>
      <c r="O8" s="219">
        <f t="shared" si="1"/>
        <v>4.7117954748166595E-3</v>
      </c>
      <c r="P8" s="340">
        <v>1.438310185185185E-2</v>
      </c>
      <c r="Q8" s="340">
        <v>1.438310185185185E-2</v>
      </c>
      <c r="R8" s="340"/>
      <c r="S8" s="213">
        <f>Q8-N8</f>
        <v>-2.5578703703703874E-4</v>
      </c>
      <c r="T8" s="406">
        <f>(S8)/Q8</f>
        <v>-1.7783857729138288E-2</v>
      </c>
      <c r="U8" s="213"/>
      <c r="V8" s="406"/>
      <c r="W8" s="454" t="str">
        <f t="shared" si="2"/>
        <v>NO</v>
      </c>
    </row>
    <row r="9" spans="1:23">
      <c r="A9" s="82" t="s">
        <v>77</v>
      </c>
      <c r="B9" s="82" t="s">
        <v>102</v>
      </c>
      <c r="C9" s="82">
        <v>7</v>
      </c>
      <c r="D9" s="475">
        <v>1.2709490740740742E-2</v>
      </c>
      <c r="E9" s="522">
        <v>1.587152777777778E-2</v>
      </c>
      <c r="F9" s="289">
        <v>1.5708333333333335E-2</v>
      </c>
      <c r="G9" s="340"/>
      <c r="H9" s="289">
        <v>1.5495370370370369E-2</v>
      </c>
      <c r="I9" s="340"/>
      <c r="J9" s="353">
        <v>1.5997685185185184E-2</v>
      </c>
      <c r="K9" s="353">
        <v>1.5533564814814814E-2</v>
      </c>
      <c r="L9" s="289">
        <v>1.5019675925925928E-2</v>
      </c>
      <c r="M9" s="289">
        <v>1.4950231481481481E-2</v>
      </c>
      <c r="N9" s="326">
        <f t="shared" si="0"/>
        <v>1.4950231481481481E-2</v>
      </c>
      <c r="O9" s="219">
        <f t="shared" si="1"/>
        <v>4.8120068112117963E-3</v>
      </c>
      <c r="P9" s="340">
        <v>1.4950231481481481E-2</v>
      </c>
      <c r="Q9" s="340"/>
      <c r="R9" s="405">
        <v>1.587152777777778E-2</v>
      </c>
      <c r="S9" s="213"/>
      <c r="T9" s="406"/>
      <c r="U9" s="213">
        <f>R9-P9</f>
        <v>9.2129629629629853E-4</v>
      </c>
      <c r="V9" s="406">
        <f>U9/R9</f>
        <v>5.8047108583096467E-2</v>
      </c>
      <c r="W9" s="454" t="str">
        <f t="shared" si="2"/>
        <v>NO</v>
      </c>
    </row>
    <row r="10" spans="1:23">
      <c r="A10" s="82" t="s">
        <v>24</v>
      </c>
      <c r="B10" s="82" t="s">
        <v>92</v>
      </c>
      <c r="C10" s="82">
        <v>7</v>
      </c>
      <c r="D10" s="475">
        <v>1.2775462962962962E-2</v>
      </c>
      <c r="E10" s="522">
        <v>1.6131944444444445E-2</v>
      </c>
      <c r="F10" s="340">
        <v>1.6219907407407409E-2</v>
      </c>
      <c r="G10" s="340"/>
      <c r="H10" s="216">
        <v>1.6469907407407405E-2</v>
      </c>
      <c r="I10" s="214">
        <v>1.5738425925925927E-2</v>
      </c>
      <c r="J10" s="340"/>
      <c r="K10" s="340">
        <v>1.5825231481481482E-2</v>
      </c>
      <c r="L10" s="214">
        <v>1.5226851851851851E-2</v>
      </c>
      <c r="M10" s="214">
        <v>1.5032407407407409E-2</v>
      </c>
      <c r="N10" s="326">
        <f t="shared" si="0"/>
        <v>1.5032407407407409E-2</v>
      </c>
      <c r="O10" s="219">
        <f t="shared" si="1"/>
        <v>4.8384566434945282E-3</v>
      </c>
      <c r="P10" s="340">
        <v>1.5032407407407409E-2</v>
      </c>
      <c r="Q10" s="340"/>
      <c r="R10" s="405">
        <v>1.6131944444444445E-2</v>
      </c>
      <c r="S10" s="213"/>
      <c r="T10" s="406"/>
      <c r="U10" s="213">
        <f>R10-P10</f>
        <v>1.099537037037036E-3</v>
      </c>
      <c r="V10" s="406">
        <f>U10/R10</f>
        <v>6.8158989812024617E-2</v>
      </c>
      <c r="W10" s="454" t="str">
        <f t="shared" si="2"/>
        <v>NO</v>
      </c>
    </row>
    <row r="11" spans="1:23">
      <c r="A11" s="515" t="s">
        <v>366</v>
      </c>
      <c r="B11" s="515" t="s">
        <v>367</v>
      </c>
      <c r="C11" s="402">
        <v>10</v>
      </c>
      <c r="D11" s="475">
        <v>1.2473379629629628E-2</v>
      </c>
      <c r="E11" s="352">
        <v>1.5972222222222224E-2</v>
      </c>
      <c r="F11" s="352">
        <v>1.5112268518518518E-2</v>
      </c>
      <c r="G11" s="341"/>
      <c r="H11" s="255">
        <v>1.5491898148148149E-2</v>
      </c>
      <c r="I11" s="340"/>
      <c r="J11" s="353">
        <v>1.6160879629629633E-2</v>
      </c>
      <c r="K11" s="353">
        <v>1.5898148148148151E-2</v>
      </c>
      <c r="L11" s="340">
        <v>1.5314814814814816E-2</v>
      </c>
      <c r="M11" s="340">
        <v>1.5550925925925926E-2</v>
      </c>
      <c r="N11" s="326">
        <f t="shared" si="0"/>
        <v>1.5112268518518518E-2</v>
      </c>
      <c r="O11" s="219">
        <f t="shared" si="1"/>
        <v>4.8641614100791526E-3</v>
      </c>
      <c r="P11" s="340">
        <v>1.4892361111111111E-2</v>
      </c>
      <c r="Q11" s="340">
        <v>1.4892361111111111E-2</v>
      </c>
      <c r="R11" s="404"/>
      <c r="S11" s="213">
        <f>Q11-N11</f>
        <v>-2.1990740740740651E-4</v>
      </c>
      <c r="T11" s="406">
        <f>(S11)/Q11</f>
        <v>-1.4766456827543267E-2</v>
      </c>
      <c r="U11" s="213"/>
      <c r="V11" s="406"/>
      <c r="W11" s="454" t="str">
        <f t="shared" si="2"/>
        <v>NO</v>
      </c>
    </row>
    <row r="12" spans="1:23">
      <c r="A12" s="516" t="s">
        <v>368</v>
      </c>
      <c r="B12" s="516" t="s">
        <v>369</v>
      </c>
      <c r="C12" s="402">
        <v>11</v>
      </c>
      <c r="D12" s="475">
        <v>1.311574074074074E-2</v>
      </c>
      <c r="E12" s="341">
        <v>1.705324074074074E-2</v>
      </c>
      <c r="F12" s="341">
        <v>1.662962962962963E-2</v>
      </c>
      <c r="G12" s="341"/>
      <c r="H12" s="214">
        <v>1.6283564814814817E-2</v>
      </c>
      <c r="I12" s="340"/>
      <c r="J12" s="340">
        <v>1.6682870370370372E-2</v>
      </c>
      <c r="K12" s="214">
        <v>1.6269675925925927E-2</v>
      </c>
      <c r="L12" s="214">
        <v>1.579861111111111E-2</v>
      </c>
      <c r="M12" s="214">
        <v>1.528587962962963E-2</v>
      </c>
      <c r="N12" s="326">
        <f t="shared" si="0"/>
        <v>1.528587962962963E-2</v>
      </c>
      <c r="O12" s="219">
        <f t="shared" si="1"/>
        <v>4.9200413374370358E-3</v>
      </c>
      <c r="P12" s="340">
        <v>1.528587962962963E-2</v>
      </c>
      <c r="Q12" s="340">
        <v>1.6385416666666666E-2</v>
      </c>
      <c r="R12" s="340"/>
      <c r="S12" s="213">
        <f>Q12-N12</f>
        <v>1.099537037037036E-3</v>
      </c>
      <c r="T12" s="406">
        <f>(S12)/Q12</f>
        <v>6.710461255915795E-2</v>
      </c>
      <c r="U12" s="213"/>
      <c r="V12" s="406"/>
      <c r="W12" s="454" t="str">
        <f t="shared" si="2"/>
        <v>NO</v>
      </c>
    </row>
    <row r="13" spans="1:23">
      <c r="A13" s="515" t="s">
        <v>370</v>
      </c>
      <c r="B13" s="515" t="s">
        <v>371</v>
      </c>
      <c r="C13" s="402">
        <v>10</v>
      </c>
      <c r="D13" s="475">
        <v>1.3682870370370371E-2</v>
      </c>
      <c r="E13" s="341">
        <v>1.7187499999999998E-2</v>
      </c>
      <c r="F13" s="341">
        <v>1.6872685185185185E-2</v>
      </c>
      <c r="G13" s="341"/>
      <c r="H13" s="216">
        <v>1.7491898148148149E-2</v>
      </c>
      <c r="I13" s="529">
        <v>1.677199074074074E-2</v>
      </c>
      <c r="J13" s="340"/>
      <c r="K13" s="341">
        <v>1.6533564814814817E-2</v>
      </c>
      <c r="L13" s="341">
        <v>1.5864583333333331E-2</v>
      </c>
      <c r="M13" s="214">
        <v>1.5341435185185185E-2</v>
      </c>
      <c r="N13" s="326">
        <f t="shared" si="0"/>
        <v>1.5341435185185185E-2</v>
      </c>
      <c r="O13" s="219">
        <f t="shared" si="1"/>
        <v>4.9379229141915584E-3</v>
      </c>
      <c r="P13" s="340">
        <v>1.5341435185185185E-2</v>
      </c>
      <c r="Q13" s="340">
        <v>1.5468749999999998E-2</v>
      </c>
      <c r="R13" s="213"/>
      <c r="S13" s="213">
        <f>Q13-N13</f>
        <v>1.2731481481481274E-4</v>
      </c>
      <c r="T13" s="406">
        <f>(S13)/Q13</f>
        <v>8.2304526748969865E-3</v>
      </c>
      <c r="U13" s="213"/>
      <c r="V13" s="406"/>
      <c r="W13" s="454" t="str">
        <f t="shared" si="2"/>
        <v>NO</v>
      </c>
    </row>
    <row r="14" spans="1:23">
      <c r="A14" s="515" t="s">
        <v>372</v>
      </c>
      <c r="B14" s="515" t="s">
        <v>373</v>
      </c>
      <c r="C14" s="402">
        <v>10</v>
      </c>
      <c r="D14" s="475">
        <v>1.3141203703703704E-2</v>
      </c>
      <c r="E14" s="341">
        <v>1.7291666666666667E-2</v>
      </c>
      <c r="F14" s="341">
        <v>1.6707175925925927E-2</v>
      </c>
      <c r="G14" s="214"/>
      <c r="H14" s="216"/>
      <c r="I14" s="340">
        <v>1.6901620370370372E-2</v>
      </c>
      <c r="J14" s="340"/>
      <c r="K14" s="341">
        <v>1.5916666666666666E-2</v>
      </c>
      <c r="L14" s="341">
        <v>1.5744212962962963E-2</v>
      </c>
      <c r="M14" s="214">
        <v>1.5391203703703704E-2</v>
      </c>
      <c r="N14" s="326">
        <f t="shared" si="0"/>
        <v>1.5391203703703704E-2</v>
      </c>
      <c r="O14" s="219">
        <f t="shared" si="1"/>
        <v>4.9539418267008179E-3</v>
      </c>
      <c r="P14" s="340">
        <v>1.5391203703703704E-2</v>
      </c>
      <c r="Q14" s="340">
        <v>1.5655092592592592E-2</v>
      </c>
      <c r="R14" s="340"/>
      <c r="S14" s="213">
        <f>Q14-N14</f>
        <v>2.6388888888888816E-4</v>
      </c>
      <c r="T14" s="406">
        <f>(S14)/Q14</f>
        <v>1.6856424663610779E-2</v>
      </c>
      <c r="U14" s="213"/>
      <c r="V14" s="406"/>
      <c r="W14" s="454" t="str">
        <f t="shared" si="2"/>
        <v>NO</v>
      </c>
    </row>
    <row r="15" spans="1:23">
      <c r="A15" s="82" t="s">
        <v>22</v>
      </c>
      <c r="B15" s="82" t="s">
        <v>74</v>
      </c>
      <c r="C15" s="82">
        <v>10</v>
      </c>
      <c r="D15" s="475" t="s">
        <v>295</v>
      </c>
      <c r="E15" s="522">
        <v>1.6543981481481482E-2</v>
      </c>
      <c r="F15" s="340">
        <v>1.6711805555555556E-2</v>
      </c>
      <c r="G15" s="340"/>
      <c r="H15" s="214">
        <v>1.6465277777777777E-2</v>
      </c>
      <c r="I15" s="340"/>
      <c r="J15" s="340">
        <v>1.684837962962963E-2</v>
      </c>
      <c r="K15" s="340">
        <v>1.6679398148148148E-2</v>
      </c>
      <c r="L15" s="214">
        <v>1.551851851851852E-2</v>
      </c>
      <c r="M15" s="340">
        <v>1.5961805555555555E-2</v>
      </c>
      <c r="N15" s="326">
        <f t="shared" si="0"/>
        <v>1.551851851851852E-2</v>
      </c>
      <c r="O15" s="219">
        <f t="shared" si="1"/>
        <v>4.9949204400965988E-3</v>
      </c>
      <c r="P15" s="340">
        <v>1.551851851851852E-2</v>
      </c>
      <c r="Q15" s="340"/>
      <c r="R15" s="405">
        <v>1.6543981481481482E-2</v>
      </c>
      <c r="S15" s="213"/>
      <c r="T15" s="406"/>
      <c r="U15" s="213">
        <f>R15-P15</f>
        <v>1.0254629629629624E-3</v>
      </c>
      <c r="V15" s="406">
        <f>U15/R15</f>
        <v>6.198404925143413E-2</v>
      </c>
      <c r="W15" s="454" t="str">
        <f t="shared" si="2"/>
        <v>NO</v>
      </c>
    </row>
    <row r="16" spans="1:23">
      <c r="A16" s="515" t="s">
        <v>374</v>
      </c>
      <c r="B16" s="515" t="s">
        <v>92</v>
      </c>
      <c r="C16" s="402">
        <v>10</v>
      </c>
      <c r="D16" s="475">
        <v>1.273611111111111E-2</v>
      </c>
      <c r="E16" s="341">
        <v>1.6128472222222221E-2</v>
      </c>
      <c r="F16" s="340"/>
      <c r="G16" s="341"/>
      <c r="H16" s="216">
        <v>1.6618055555555556E-2</v>
      </c>
      <c r="I16" s="340">
        <v>1.6549768518518519E-2</v>
      </c>
      <c r="J16" s="340"/>
      <c r="K16" s="341">
        <v>1.6100694444444442E-2</v>
      </c>
      <c r="L16" s="341">
        <v>1.5607638888888891E-2</v>
      </c>
      <c r="M16" s="340">
        <v>1.5880787037037037E-2</v>
      </c>
      <c r="N16" s="326">
        <f t="shared" si="0"/>
        <v>1.5607638888888891E-2</v>
      </c>
      <c r="O16" s="219">
        <f t="shared" si="1"/>
        <v>5.0236054694736453E-3</v>
      </c>
      <c r="P16" s="340">
        <v>1.4637731481481481E-2</v>
      </c>
      <c r="Q16" s="340">
        <v>1.4637731481481481E-2</v>
      </c>
      <c r="R16" s="340"/>
      <c r="S16" s="213">
        <f>Q16-N16</f>
        <v>-9.6990740740741065E-4</v>
      </c>
      <c r="T16" s="406">
        <f>(S16)/Q16</f>
        <v>-6.6260773305922574E-2</v>
      </c>
      <c r="U16" s="213"/>
      <c r="V16" s="406"/>
      <c r="W16" s="454" t="str">
        <f t="shared" si="2"/>
        <v>NO</v>
      </c>
    </row>
    <row r="17" spans="1:23">
      <c r="A17" s="516" t="s">
        <v>375</v>
      </c>
      <c r="B17" s="516" t="s">
        <v>143</v>
      </c>
      <c r="C17" s="402">
        <v>8</v>
      </c>
      <c r="D17" s="475">
        <v>1.3832175925925927E-2</v>
      </c>
      <c r="E17" s="341">
        <v>1.7568287037037035E-2</v>
      </c>
      <c r="F17" s="340">
        <v>1.7667824074074075E-2</v>
      </c>
      <c r="G17" s="340"/>
      <c r="H17" s="521">
        <v>1.7315972222222222E-2</v>
      </c>
      <c r="I17" s="341">
        <v>1.6908564814814814E-2</v>
      </c>
      <c r="J17" s="340"/>
      <c r="K17" s="340">
        <v>1.7509259259259259E-2</v>
      </c>
      <c r="L17" s="341">
        <v>1.6590277777777777E-2</v>
      </c>
      <c r="M17" s="214">
        <v>1.5784722222222224E-2</v>
      </c>
      <c r="N17" s="326">
        <f t="shared" si="0"/>
        <v>1.5784722222222224E-2</v>
      </c>
      <c r="O17" s="219">
        <f t="shared" si="1"/>
        <v>5.0806029953786858E-3</v>
      </c>
      <c r="P17" s="340">
        <v>1.5784722222222224E-2</v>
      </c>
      <c r="Q17" s="340">
        <v>1.6465277777777777E-2</v>
      </c>
      <c r="R17" s="340"/>
      <c r="S17" s="213">
        <f>Q17-N17</f>
        <v>6.8055555555555231E-4</v>
      </c>
      <c r="T17" s="406">
        <f>(S17)/Q17</f>
        <v>4.1332770982707524E-2</v>
      </c>
      <c r="U17" s="213"/>
      <c r="V17" s="406"/>
      <c r="W17" s="454" t="str">
        <f t="shared" si="2"/>
        <v>NO</v>
      </c>
    </row>
    <row r="18" spans="1:23">
      <c r="A18" s="515" t="s">
        <v>376</v>
      </c>
      <c r="B18" s="515" t="s">
        <v>377</v>
      </c>
      <c r="C18" s="402">
        <v>10</v>
      </c>
      <c r="D18" s="475">
        <v>1.264814814814815E-2</v>
      </c>
      <c r="E18" s="341">
        <v>1.6371527777777777E-2</v>
      </c>
      <c r="F18" s="340">
        <v>1.6791666666666667E-2</v>
      </c>
      <c r="G18" s="341"/>
      <c r="H18" s="216">
        <v>1.6770833333333332E-2</v>
      </c>
      <c r="I18" s="477">
        <v>1.6446759259259262E-2</v>
      </c>
      <c r="J18" s="340"/>
      <c r="K18" s="340">
        <v>1.6737268518518519E-2</v>
      </c>
      <c r="L18" s="341">
        <v>1.6228009259259258E-2</v>
      </c>
      <c r="M18" s="214">
        <v>1.5802083333333331E-2</v>
      </c>
      <c r="N18" s="326">
        <f t="shared" si="0"/>
        <v>1.5802083333333331E-2</v>
      </c>
      <c r="O18" s="219">
        <f t="shared" si="1"/>
        <v>5.0861909881144722E-3</v>
      </c>
      <c r="P18" s="340">
        <v>1.5802083333333331E-2</v>
      </c>
      <c r="Q18" s="340">
        <v>1.6004629629629629E-2</v>
      </c>
      <c r="R18" s="340"/>
      <c r="S18" s="213">
        <f>Q18-N18</f>
        <v>2.0254629629629789E-4</v>
      </c>
      <c r="T18" s="406">
        <f>(S18)/Q18</f>
        <v>1.2655481631472475E-2</v>
      </c>
      <c r="U18" s="213"/>
      <c r="V18" s="406"/>
      <c r="W18" s="454" t="str">
        <f t="shared" si="2"/>
        <v>NO</v>
      </c>
    </row>
    <row r="19" spans="1:23">
      <c r="A19" s="82" t="s">
        <v>90</v>
      </c>
      <c r="B19" s="82" t="s">
        <v>91</v>
      </c>
      <c r="C19" s="82">
        <v>7</v>
      </c>
      <c r="D19" s="475">
        <v>1.4324074074074072E-2</v>
      </c>
      <c r="E19" s="522">
        <v>1.7017361111111112E-2</v>
      </c>
      <c r="F19" s="214">
        <v>1.6964120370370369E-2</v>
      </c>
      <c r="G19" s="340"/>
      <c r="H19" s="216">
        <v>1.7954861111111112E-2</v>
      </c>
      <c r="I19" s="340">
        <v>1.7681712962962962E-2</v>
      </c>
      <c r="J19" s="340"/>
      <c r="K19" s="214">
        <v>1.6356481481481482E-2</v>
      </c>
      <c r="L19" s="214">
        <v>1.592013888888889E-2</v>
      </c>
      <c r="M19" s="340">
        <v>1.6026620370370368E-2</v>
      </c>
      <c r="N19" s="326">
        <f t="shared" si="0"/>
        <v>1.592013888888889E-2</v>
      </c>
      <c r="O19" s="219">
        <f t="shared" si="1"/>
        <v>5.1241893387178336E-3</v>
      </c>
      <c r="P19" s="340">
        <v>1.592013888888889E-2</v>
      </c>
      <c r="Q19" s="340"/>
      <c r="R19" s="405">
        <v>1.7017361111111112E-2</v>
      </c>
      <c r="S19" s="213"/>
      <c r="T19" s="406"/>
      <c r="U19" s="213">
        <f>R19-P19</f>
        <v>1.0972222222222217E-3</v>
      </c>
      <c r="V19" s="406">
        <f>U19/R19</f>
        <v>6.4476637420934471E-2</v>
      </c>
      <c r="W19" s="454" t="str">
        <f t="shared" si="2"/>
        <v>NO</v>
      </c>
    </row>
    <row r="20" spans="1:23">
      <c r="A20" s="515" t="s">
        <v>378</v>
      </c>
      <c r="B20" s="515" t="s">
        <v>379</v>
      </c>
      <c r="C20" s="402">
        <v>8</v>
      </c>
      <c r="D20" s="475" t="s">
        <v>295</v>
      </c>
      <c r="E20" s="340"/>
      <c r="F20" s="214">
        <v>1.6216435185185184E-2</v>
      </c>
      <c r="G20" s="214"/>
      <c r="H20" s="216">
        <v>1.7010416666666667E-2</v>
      </c>
      <c r="I20" s="340">
        <v>1.6759259259259258E-2</v>
      </c>
      <c r="J20" s="340"/>
      <c r="K20" s="340">
        <v>1.6244212962962964E-2</v>
      </c>
      <c r="L20" s="214">
        <v>1.5949074074074074E-2</v>
      </c>
      <c r="M20" s="340">
        <v>1.6040509259259258E-2</v>
      </c>
      <c r="N20" s="326">
        <f>MIN(F20:M20)</f>
        <v>1.5949074074074074E-2</v>
      </c>
      <c r="O20" s="219">
        <f t="shared" si="1"/>
        <v>5.1335026599441469E-3</v>
      </c>
      <c r="P20" s="340">
        <v>1.5949074074074074E-2</v>
      </c>
      <c r="Q20" s="340">
        <v>1.6311342592592593E-2</v>
      </c>
      <c r="R20" s="340"/>
      <c r="S20" s="213">
        <f>Q20-N20</f>
        <v>3.6226851851851871E-4</v>
      </c>
      <c r="T20" s="406">
        <f>(S20)/Q20</f>
        <v>2.2209607606613224E-2</v>
      </c>
      <c r="U20" s="213"/>
      <c r="V20" s="406"/>
      <c r="W20" s="454" t="str">
        <f t="shared" si="2"/>
        <v>NO</v>
      </c>
    </row>
    <row r="21" spans="1:23">
      <c r="A21" s="515" t="s">
        <v>380</v>
      </c>
      <c r="B21" s="515" t="s">
        <v>381</v>
      </c>
      <c r="C21" s="402">
        <v>10</v>
      </c>
      <c r="D21" s="475">
        <v>1.3688657407407406E-2</v>
      </c>
      <c r="E21" s="341">
        <v>1.7503472222222222E-2</v>
      </c>
      <c r="F21" s="340"/>
      <c r="G21" s="214"/>
      <c r="H21" s="216"/>
      <c r="I21" s="340">
        <v>1.7902777777777778E-2</v>
      </c>
      <c r="J21" s="340"/>
      <c r="K21" s="341">
        <v>1.7049768518518516E-2</v>
      </c>
      <c r="L21" s="214">
        <v>1.6391203703703703E-2</v>
      </c>
      <c r="M21" s="214">
        <v>1.6085648148148148E-2</v>
      </c>
      <c r="N21" s="326">
        <f>MIN(E21:M21)</f>
        <v>1.6085648148148148E-2</v>
      </c>
      <c r="O21" s="219">
        <f t="shared" si="1"/>
        <v>5.1774615361323481E-3</v>
      </c>
      <c r="P21" s="340">
        <v>1.6085648148148148E-2</v>
      </c>
      <c r="Q21" s="340">
        <v>1.7020833333333336E-2</v>
      </c>
      <c r="R21" s="340"/>
      <c r="S21" s="213">
        <f>Q21-N21</f>
        <v>9.351851851851882E-4</v>
      </c>
      <c r="T21" s="406">
        <f>(S21)/Q21</f>
        <v>5.4943560451516556E-2</v>
      </c>
      <c r="U21" s="213"/>
      <c r="V21" s="406"/>
      <c r="W21" s="454" t="str">
        <f t="shared" si="2"/>
        <v>NO</v>
      </c>
    </row>
    <row r="22" spans="1:23">
      <c r="A22" s="516" t="s">
        <v>382</v>
      </c>
      <c r="B22" s="516" t="s">
        <v>383</v>
      </c>
      <c r="C22" s="402">
        <v>9</v>
      </c>
      <c r="D22" s="475" t="s">
        <v>365</v>
      </c>
      <c r="E22" s="341">
        <v>1.7319444444444446E-2</v>
      </c>
      <c r="F22" s="340">
        <v>1.7368055555555557E-2</v>
      </c>
      <c r="G22" s="340"/>
      <c r="H22" s="216">
        <v>1.841550925925926E-2</v>
      </c>
      <c r="I22" s="340">
        <v>1.7363425925925925E-2</v>
      </c>
      <c r="J22" s="340"/>
      <c r="K22" s="341">
        <v>1.6761574074074075E-2</v>
      </c>
      <c r="L22" s="341">
        <v>1.6343750000000001E-2</v>
      </c>
      <c r="M22" s="341">
        <v>1.6141203703703703E-2</v>
      </c>
      <c r="N22" s="326">
        <f>MIN(E22:M22)</f>
        <v>1.6141203703703703E-2</v>
      </c>
      <c r="O22" s="219">
        <f t="shared" si="1"/>
        <v>5.1953431128868707E-3</v>
      </c>
      <c r="P22" s="340">
        <v>1.6141203703703703E-2</v>
      </c>
      <c r="Q22" s="340">
        <v>1.6141203703703703E-2</v>
      </c>
      <c r="R22" s="340"/>
      <c r="S22" s="213">
        <f>Q22-N22</f>
        <v>0</v>
      </c>
      <c r="T22" s="406">
        <f>(S22)/Q22</f>
        <v>0</v>
      </c>
      <c r="U22" s="213"/>
      <c r="V22" s="406"/>
      <c r="W22" s="454" t="str">
        <f t="shared" si="2"/>
        <v>NO</v>
      </c>
    </row>
    <row r="23" spans="1:23">
      <c r="A23" s="82" t="s">
        <v>384</v>
      </c>
      <c r="B23" s="82" t="s">
        <v>101</v>
      </c>
      <c r="C23" s="82">
        <v>7</v>
      </c>
      <c r="D23" s="518">
        <v>5.4861111111111117E-3</v>
      </c>
      <c r="E23" s="356">
        <v>8.3483796296296292E-3</v>
      </c>
      <c r="F23" s="340"/>
      <c r="G23" s="340"/>
      <c r="H23" s="523">
        <v>1.96875E-2</v>
      </c>
      <c r="I23" s="340">
        <v>1.9745370370370371E-2</v>
      </c>
      <c r="J23" s="340"/>
      <c r="K23" s="214">
        <v>1.7237268518518516E-2</v>
      </c>
      <c r="L23" s="214">
        <v>1.6314814814814813E-2</v>
      </c>
      <c r="M23" s="214">
        <v>1.6151620370370368E-2</v>
      </c>
      <c r="N23" s="326">
        <f>MIN(G23:M23)</f>
        <v>1.6151620370370368E-2</v>
      </c>
      <c r="O23" s="219">
        <f t="shared" si="1"/>
        <v>5.1986959085283425E-3</v>
      </c>
      <c r="P23" s="340">
        <v>1.6151620370370368E-2</v>
      </c>
      <c r="Q23" s="340"/>
      <c r="R23" s="481">
        <v>1.96875E-2</v>
      </c>
      <c r="S23" s="213"/>
      <c r="T23" s="406"/>
      <c r="U23" s="213">
        <f>R23-P23</f>
        <v>3.5358796296296319E-3</v>
      </c>
      <c r="V23" s="406">
        <f>U23/R23</f>
        <v>0.17960023515579082</v>
      </c>
      <c r="W23" s="454" t="str">
        <f t="shared" si="2"/>
        <v>NO</v>
      </c>
    </row>
    <row r="24" spans="1:23">
      <c r="A24" s="516" t="s">
        <v>184</v>
      </c>
      <c r="B24" s="516" t="s">
        <v>185</v>
      </c>
      <c r="C24" s="402">
        <v>9</v>
      </c>
      <c r="D24" s="475">
        <v>1.4211805555555556E-2</v>
      </c>
      <c r="E24" s="341">
        <v>1.7550925925925925E-2</v>
      </c>
      <c r="F24" s="340"/>
      <c r="G24" s="214"/>
      <c r="H24" s="216">
        <v>1.7855324074074076E-2</v>
      </c>
      <c r="I24" s="341">
        <v>1.7343750000000002E-2</v>
      </c>
      <c r="J24" s="340"/>
      <c r="K24" s="341">
        <v>1.7305555555555557E-2</v>
      </c>
      <c r="L24" s="341">
        <v>1.702199074074074E-2</v>
      </c>
      <c r="M24" s="214">
        <v>1.635763888888889E-2</v>
      </c>
      <c r="N24" s="326">
        <f>MIN(E24:M24)</f>
        <v>1.635763888888889E-2</v>
      </c>
      <c r="O24" s="219">
        <f t="shared" si="1"/>
        <v>5.265006755659698E-3</v>
      </c>
      <c r="P24" s="340">
        <v>1.635763888888889E-2</v>
      </c>
      <c r="Q24" s="340">
        <v>1.6670138888888887E-2</v>
      </c>
      <c r="R24" s="340"/>
      <c r="S24" s="213">
        <f t="shared" ref="S24:S32" si="3">Q24-N24</f>
        <v>3.1249999999999681E-4</v>
      </c>
      <c r="T24" s="406">
        <f t="shared" ref="T24:T32" si="4">(S24)/Q24</f>
        <v>1.8746094563632389E-2</v>
      </c>
      <c r="U24" s="213"/>
      <c r="V24" s="406"/>
      <c r="W24" s="454" t="str">
        <f t="shared" si="2"/>
        <v>NO</v>
      </c>
    </row>
    <row r="25" spans="1:23">
      <c r="A25" s="515" t="s">
        <v>24</v>
      </c>
      <c r="B25" s="515" t="s">
        <v>172</v>
      </c>
      <c r="C25" s="402">
        <v>9</v>
      </c>
      <c r="D25" s="475">
        <v>1.433912037037037E-2</v>
      </c>
      <c r="E25" s="341">
        <v>1.8438657407407407E-2</v>
      </c>
      <c r="F25" s="340">
        <v>1.9364583333333334E-2</v>
      </c>
      <c r="G25" s="214"/>
      <c r="H25" s="216">
        <v>1.9866898148148151E-2</v>
      </c>
      <c r="I25" s="341">
        <v>1.7982638888888888E-2</v>
      </c>
      <c r="J25" s="340"/>
      <c r="K25" s="340">
        <v>1.9133101851851849E-2</v>
      </c>
      <c r="L25" s="214">
        <v>1.7347222222222222E-2</v>
      </c>
      <c r="M25" s="214">
        <v>1.6775462962962961E-2</v>
      </c>
      <c r="N25" s="326">
        <f>MIN(E25:M25)</f>
        <v>1.6775462962962961E-2</v>
      </c>
      <c r="O25" s="219">
        <f t="shared" si="1"/>
        <v>5.3994911141676677E-3</v>
      </c>
      <c r="P25" s="340">
        <v>1.6775462962962961E-2</v>
      </c>
      <c r="Q25" s="340">
        <v>1.7906250000000002E-2</v>
      </c>
      <c r="R25" s="340"/>
      <c r="S25" s="213">
        <f t="shared" si="3"/>
        <v>1.1307870370370413E-3</v>
      </c>
      <c r="T25" s="406">
        <f t="shared" si="4"/>
        <v>6.3150410445349595E-2</v>
      </c>
      <c r="U25" s="213"/>
      <c r="V25" s="406"/>
      <c r="W25" s="454" t="str">
        <f t="shared" si="2"/>
        <v>NO</v>
      </c>
    </row>
    <row r="26" spans="1:23">
      <c r="A26" s="516" t="s">
        <v>146</v>
      </c>
      <c r="B26" s="516" t="s">
        <v>147</v>
      </c>
      <c r="C26" s="402">
        <v>8</v>
      </c>
      <c r="D26" s="475">
        <v>1.4964120370370369E-2</v>
      </c>
      <c r="E26" s="341">
        <v>1.7930555555555557E-2</v>
      </c>
      <c r="F26" s="340">
        <v>1.8781250000000003E-2</v>
      </c>
      <c r="G26" s="214"/>
      <c r="H26" s="216">
        <v>1.8663194444444444E-2</v>
      </c>
      <c r="I26" s="340">
        <v>1.807523148148148E-2</v>
      </c>
      <c r="J26" s="340"/>
      <c r="K26" s="341">
        <v>1.7812499999999998E-2</v>
      </c>
      <c r="L26" s="214">
        <v>1.7151620370370369E-2</v>
      </c>
      <c r="M26" s="214">
        <v>1.683449074074074E-2</v>
      </c>
      <c r="N26" s="326">
        <f>MIN(E26:M26)</f>
        <v>1.683449074074074E-2</v>
      </c>
      <c r="O26" s="219">
        <f t="shared" si="1"/>
        <v>5.4184902894693484E-3</v>
      </c>
      <c r="P26" s="340">
        <v>1.683449074074074E-2</v>
      </c>
      <c r="Q26" s="340">
        <v>1.7241898148148149E-2</v>
      </c>
      <c r="R26" s="340"/>
      <c r="S26" s="213">
        <f t="shared" si="3"/>
        <v>4.0740740740740841E-4</v>
      </c>
      <c r="T26" s="406">
        <f t="shared" si="4"/>
        <v>2.362891857420963E-2</v>
      </c>
      <c r="U26" s="213"/>
      <c r="V26" s="406"/>
      <c r="W26" s="454" t="str">
        <f t="shared" si="2"/>
        <v>NO</v>
      </c>
    </row>
    <row r="27" spans="1:23" ht="12" customHeight="1">
      <c r="A27" s="516" t="s">
        <v>385</v>
      </c>
      <c r="B27" s="516" t="s">
        <v>386</v>
      </c>
      <c r="C27" s="402">
        <v>9</v>
      </c>
      <c r="D27" s="475">
        <v>1.3696759259259257E-2</v>
      </c>
      <c r="E27" s="341">
        <v>1.712962962962963E-2</v>
      </c>
      <c r="F27" s="341">
        <v>1.7019675925925928E-2</v>
      </c>
      <c r="G27" s="341"/>
      <c r="H27" s="216">
        <v>1.8038194444444444E-2</v>
      </c>
      <c r="I27" s="340">
        <v>1.7813657407407407E-2</v>
      </c>
      <c r="J27" s="340"/>
      <c r="K27" s="340">
        <v>1.7892361111111112E-2</v>
      </c>
      <c r="L27" s="340">
        <v>1.7302083333333333E-2</v>
      </c>
      <c r="M27" s="341">
        <v>1.6855324074074075E-2</v>
      </c>
      <c r="N27" s="326">
        <f>MIN(E27:M27)</f>
        <v>1.6855324074074075E-2</v>
      </c>
      <c r="O27" s="219">
        <f t="shared" si="1"/>
        <v>5.4251958807522947E-3</v>
      </c>
      <c r="P27" s="340">
        <v>1.678587962962963E-2</v>
      </c>
      <c r="Q27" s="340">
        <v>1.678587962962963E-2</v>
      </c>
      <c r="R27" s="340"/>
      <c r="S27" s="213">
        <f t="shared" si="3"/>
        <v>-6.9444444444444892E-5</v>
      </c>
      <c r="T27" s="406">
        <f t="shared" si="4"/>
        <v>-4.1370750879128719E-3</v>
      </c>
      <c r="U27" s="213"/>
      <c r="V27" s="406"/>
      <c r="W27" s="454" t="str">
        <f t="shared" si="2"/>
        <v>NO</v>
      </c>
    </row>
    <row r="28" spans="1:23">
      <c r="A28" s="516" t="s">
        <v>387</v>
      </c>
      <c r="B28" s="516" t="s">
        <v>388</v>
      </c>
      <c r="C28" s="402">
        <v>10</v>
      </c>
      <c r="D28" s="475" t="s">
        <v>365</v>
      </c>
      <c r="E28" s="340"/>
      <c r="F28" s="341">
        <v>1.7515046296296296E-2</v>
      </c>
      <c r="G28" s="340"/>
      <c r="H28" s="216">
        <v>1.7890046296296296E-2</v>
      </c>
      <c r="I28" s="340">
        <v>1.8244212962962966E-2</v>
      </c>
      <c r="J28" s="340"/>
      <c r="K28" s="340">
        <v>1.7649305555555553E-2</v>
      </c>
      <c r="L28" s="341">
        <v>1.7057870370370369E-2</v>
      </c>
      <c r="M28" s="341">
        <v>1.6981481481481483E-2</v>
      </c>
      <c r="N28" s="326">
        <f>MIN(F28:M28)</f>
        <v>1.6981481481481483E-2</v>
      </c>
      <c r="O28" s="219">
        <f t="shared" si="1"/>
        <v>5.4658019612990232E-3</v>
      </c>
      <c r="P28" s="340">
        <v>1.5864583333333331E-2</v>
      </c>
      <c r="Q28" s="340">
        <v>1.5864583333333331E-2</v>
      </c>
      <c r="R28" s="340"/>
      <c r="S28" s="213">
        <f t="shared" si="3"/>
        <v>-1.1168981481481516E-3</v>
      </c>
      <c r="T28" s="406">
        <f t="shared" si="4"/>
        <v>-7.0401984387539446E-2</v>
      </c>
      <c r="U28" s="213"/>
      <c r="V28" s="406"/>
      <c r="W28" s="454" t="str">
        <f t="shared" si="2"/>
        <v>NO</v>
      </c>
    </row>
    <row r="29" spans="1:23">
      <c r="A29" s="516" t="s">
        <v>389</v>
      </c>
      <c r="B29" s="516" t="s">
        <v>172</v>
      </c>
      <c r="C29" s="402">
        <v>11</v>
      </c>
      <c r="D29" s="475">
        <v>1.5738425925925927E-2</v>
      </c>
      <c r="E29" s="341">
        <v>1.8394675925925925E-2</v>
      </c>
      <c r="F29" s="340"/>
      <c r="G29" s="341"/>
      <c r="H29" s="216">
        <v>1.9780092592592592E-2</v>
      </c>
      <c r="I29" s="341">
        <v>1.8042824074074072E-2</v>
      </c>
      <c r="J29" s="340"/>
      <c r="K29" s="341">
        <v>1.7781250000000002E-2</v>
      </c>
      <c r="L29" s="341">
        <v>1.7108796296296296E-2</v>
      </c>
      <c r="M29" s="214">
        <v>1.7015046296296295E-2</v>
      </c>
      <c r="N29" s="326">
        <f>MIN(E29:M29)</f>
        <v>1.7015046296296295E-2</v>
      </c>
      <c r="O29" s="219">
        <f t="shared" si="1"/>
        <v>5.4766054139215462E-3</v>
      </c>
      <c r="P29" s="340">
        <v>1.7015046296296295E-2</v>
      </c>
      <c r="Q29" s="340">
        <v>1.7077546296296296E-2</v>
      </c>
      <c r="R29" s="340"/>
      <c r="S29" s="213">
        <f t="shared" si="3"/>
        <v>6.2500000000000056E-5</v>
      </c>
      <c r="T29" s="406">
        <f t="shared" si="4"/>
        <v>3.6597763470010199E-3</v>
      </c>
      <c r="U29" s="213"/>
      <c r="V29" s="406"/>
      <c r="W29" s="454" t="str">
        <f t="shared" si="2"/>
        <v>NO</v>
      </c>
    </row>
    <row r="30" spans="1:23">
      <c r="A30" s="515" t="s">
        <v>42</v>
      </c>
      <c r="B30" s="515" t="s">
        <v>390</v>
      </c>
      <c r="C30" s="402">
        <v>12</v>
      </c>
      <c r="D30" s="475">
        <v>1.4829861111111111E-2</v>
      </c>
      <c r="E30" s="341">
        <v>1.8149305555555557E-2</v>
      </c>
      <c r="F30" s="340">
        <v>1.8604166666666668E-2</v>
      </c>
      <c r="G30" s="341"/>
      <c r="H30" s="216">
        <v>2.1287037037037035E-2</v>
      </c>
      <c r="I30" s="340">
        <v>1.9584490740740743E-2</v>
      </c>
      <c r="J30" s="340"/>
      <c r="K30" s="340">
        <v>1.8489583333333334E-2</v>
      </c>
      <c r="L30" s="341">
        <v>1.7585648148148149E-2</v>
      </c>
      <c r="M30" s="214">
        <v>1.7032407407407409E-2</v>
      </c>
      <c r="N30" s="326">
        <f>MIN(E30:M30)</f>
        <v>1.7032407407407409E-2</v>
      </c>
      <c r="O30" s="219">
        <f t="shared" si="1"/>
        <v>5.4821934066573352E-3</v>
      </c>
      <c r="P30" s="340">
        <v>1.7032407407407409E-2</v>
      </c>
      <c r="Q30" s="340">
        <v>1.7501157407407406E-2</v>
      </c>
      <c r="R30" s="340"/>
      <c r="S30" s="213">
        <f t="shared" si="3"/>
        <v>4.6874999999999695E-4</v>
      </c>
      <c r="T30" s="406">
        <f t="shared" si="4"/>
        <v>2.6783942860921724E-2</v>
      </c>
      <c r="U30" s="213"/>
      <c r="V30" s="406"/>
      <c r="W30" s="454" t="str">
        <f t="shared" si="2"/>
        <v>NO</v>
      </c>
    </row>
    <row r="31" spans="1:23">
      <c r="A31" s="515" t="s">
        <v>391</v>
      </c>
      <c r="B31" s="515" t="s">
        <v>392</v>
      </c>
      <c r="C31" s="402">
        <v>9</v>
      </c>
      <c r="D31" s="475">
        <v>1.4414351851851852E-2</v>
      </c>
      <c r="E31" s="341">
        <v>1.8049768518518517E-2</v>
      </c>
      <c r="F31" s="340"/>
      <c r="G31" s="214"/>
      <c r="H31" s="216">
        <v>2.011574074074074E-2</v>
      </c>
      <c r="I31" s="341">
        <v>1.7958333333333333E-2</v>
      </c>
      <c r="J31" s="340"/>
      <c r="K31" s="340">
        <v>1.8471064814814815E-2</v>
      </c>
      <c r="L31" s="341">
        <v>1.7060185185185185E-2</v>
      </c>
      <c r="M31" s="340">
        <v>1.7121527777777781E-2</v>
      </c>
      <c r="N31" s="326">
        <f>MIN(E31:M31)</f>
        <v>1.7060185185185185E-2</v>
      </c>
      <c r="O31" s="219">
        <f t="shared" si="1"/>
        <v>5.4911341950345961E-3</v>
      </c>
      <c r="P31" s="340">
        <v>1.7031250000000001E-2</v>
      </c>
      <c r="Q31" s="340">
        <v>1.7031250000000001E-2</v>
      </c>
      <c r="R31" s="340"/>
      <c r="S31" s="213">
        <f t="shared" si="3"/>
        <v>-2.8935185185183926E-5</v>
      </c>
      <c r="T31" s="406">
        <f t="shared" si="4"/>
        <v>-1.6989466530750194E-3</v>
      </c>
      <c r="U31" s="213"/>
      <c r="V31" s="406"/>
      <c r="W31" s="454" t="str">
        <f t="shared" si="2"/>
        <v>NO</v>
      </c>
    </row>
    <row r="32" spans="1:23" ht="12" customHeight="1">
      <c r="A32" s="515" t="s">
        <v>393</v>
      </c>
      <c r="B32" s="515" t="s">
        <v>394</v>
      </c>
      <c r="C32" s="402">
        <v>10</v>
      </c>
      <c r="D32" s="475" t="s">
        <v>365</v>
      </c>
      <c r="E32" s="340"/>
      <c r="F32" s="341">
        <v>1.8699074074074073E-2</v>
      </c>
      <c r="G32" s="341"/>
      <c r="H32" s="340" t="s">
        <v>395</v>
      </c>
      <c r="I32" s="341">
        <v>1.852662037037037E-2</v>
      </c>
      <c r="J32" s="340"/>
      <c r="K32" s="341">
        <v>1.8473379629629628E-2</v>
      </c>
      <c r="L32" s="341">
        <v>1.7378472222222222E-2</v>
      </c>
      <c r="M32" s="341">
        <v>1.7311342592592593E-2</v>
      </c>
      <c r="N32" s="326">
        <f>MIN(F32:M32)</f>
        <v>1.7311342592592593E-2</v>
      </c>
      <c r="O32" s="219">
        <f t="shared" si="1"/>
        <v>5.5719738232789997E-3</v>
      </c>
      <c r="P32" s="340">
        <v>1.6581018518518519E-2</v>
      </c>
      <c r="Q32" s="340">
        <v>1.6581018518518519E-2</v>
      </c>
      <c r="R32" s="340"/>
      <c r="S32" s="213">
        <f t="shared" si="3"/>
        <v>-7.3032407407407421E-4</v>
      </c>
      <c r="T32" s="406">
        <f t="shared" si="4"/>
        <v>-4.4045790869747317E-2</v>
      </c>
      <c r="U32" s="213"/>
      <c r="V32" s="406"/>
      <c r="W32" s="454" t="str">
        <f t="shared" si="2"/>
        <v>NO</v>
      </c>
    </row>
    <row r="33" spans="1:23">
      <c r="A33" s="82" t="s">
        <v>396</v>
      </c>
      <c r="B33" s="82" t="s">
        <v>397</v>
      </c>
      <c r="C33" s="82">
        <v>10</v>
      </c>
      <c r="D33" s="475">
        <v>1.4833333333333332E-2</v>
      </c>
      <c r="E33" s="522">
        <v>1.7862268518518517E-2</v>
      </c>
      <c r="F33" s="340">
        <v>1.854050925925926E-2</v>
      </c>
      <c r="G33" s="340"/>
      <c r="H33" s="216">
        <v>1.8993055555555558E-2</v>
      </c>
      <c r="I33" s="340">
        <v>1.8751157407407407E-2</v>
      </c>
      <c r="J33" s="340"/>
      <c r="K33" s="340">
        <v>1.8281249999999999E-2</v>
      </c>
      <c r="L33" s="214">
        <v>1.7378472222222222E-2</v>
      </c>
      <c r="M33" s="340">
        <v>1.7559027777777778E-2</v>
      </c>
      <c r="N33" s="326">
        <f>MIN(E33:M33)</f>
        <v>1.7378472222222222E-2</v>
      </c>
      <c r="O33" s="219">
        <f t="shared" si="1"/>
        <v>5.5935807285240474E-3</v>
      </c>
      <c r="P33" s="340">
        <v>1.7378472222222222E-2</v>
      </c>
      <c r="Q33" s="340"/>
      <c r="R33" s="405">
        <v>1.7862268518518517E-2</v>
      </c>
      <c r="S33" s="213"/>
      <c r="T33" s="406"/>
      <c r="U33" s="213">
        <f>R33-P33</f>
        <v>4.8379629629629467E-4</v>
      </c>
      <c r="V33" s="406">
        <f>U33/R33</f>
        <v>2.7084818246614309E-2</v>
      </c>
      <c r="W33" s="454" t="str">
        <f t="shared" si="2"/>
        <v>NO</v>
      </c>
    </row>
    <row r="34" spans="1:23">
      <c r="A34" s="515" t="s">
        <v>398</v>
      </c>
      <c r="B34" s="515" t="s">
        <v>101</v>
      </c>
      <c r="C34" s="402">
        <v>12</v>
      </c>
      <c r="D34" s="475" t="s">
        <v>365</v>
      </c>
      <c r="E34" s="341">
        <v>1.8939814814814816E-2</v>
      </c>
      <c r="F34" s="340">
        <v>1.9101851851851852E-2</v>
      </c>
      <c r="G34" s="341"/>
      <c r="H34" s="216">
        <v>1.9027777777777779E-2</v>
      </c>
      <c r="I34" s="341">
        <v>1.8714120370370371E-2</v>
      </c>
      <c r="J34" s="340"/>
      <c r="K34" s="341">
        <v>1.8304398148148149E-2</v>
      </c>
      <c r="L34" s="341">
        <v>1.7416666666666667E-2</v>
      </c>
      <c r="M34" s="340">
        <v>1.7755787037037039E-2</v>
      </c>
      <c r="N34" s="326">
        <f>MIN(E34:M34)</f>
        <v>1.7416666666666667E-2</v>
      </c>
      <c r="O34" s="219">
        <f t="shared" ref="O34:O53" si="5">N34/3.10686</f>
        <v>5.6058743125427819E-3</v>
      </c>
      <c r="P34" s="340">
        <v>1.562037037037037E-2</v>
      </c>
      <c r="Q34" s="340">
        <v>1.562037037037037E-2</v>
      </c>
      <c r="R34" s="340"/>
      <c r="S34" s="213">
        <f>Q34-N34</f>
        <v>-1.7962962962962976E-3</v>
      </c>
      <c r="T34" s="406">
        <f>(S34)/Q34</f>
        <v>-0.11499703615886198</v>
      </c>
      <c r="U34" s="213"/>
      <c r="V34" s="406"/>
      <c r="W34" s="454" t="str">
        <f t="shared" ref="W34:W53" si="6">IF(N34&lt;P34, "YES", "NO")</f>
        <v>NO</v>
      </c>
    </row>
    <row r="35" spans="1:23">
      <c r="A35" s="515" t="s">
        <v>399</v>
      </c>
      <c r="B35" s="515" t="s">
        <v>400</v>
      </c>
      <c r="C35" s="402">
        <v>12</v>
      </c>
      <c r="D35" s="475">
        <v>1.6702546296296295E-2</v>
      </c>
      <c r="E35" s="341">
        <v>1.946875E-2</v>
      </c>
      <c r="F35" s="340"/>
      <c r="G35" s="341"/>
      <c r="H35" s="216"/>
      <c r="I35" s="340"/>
      <c r="J35" s="340"/>
      <c r="K35" s="341">
        <v>1.9259259259259261E-2</v>
      </c>
      <c r="L35" s="340"/>
      <c r="M35" s="341">
        <v>1.7603009259259259E-2</v>
      </c>
      <c r="N35" s="326">
        <f>MIN(E35:M35)</f>
        <v>1.7603009259259259E-2</v>
      </c>
      <c r="O35" s="219">
        <f t="shared" si="5"/>
        <v>5.6658521012402418E-3</v>
      </c>
      <c r="P35" s="340">
        <v>1.7216435185185185E-2</v>
      </c>
      <c r="Q35" s="340">
        <v>1.7216435185185185E-2</v>
      </c>
      <c r="R35" s="340"/>
      <c r="S35" s="213">
        <f>Q35-N35</f>
        <v>-3.865740740740739E-4</v>
      </c>
      <c r="T35" s="406">
        <f>(S35)/Q35</f>
        <v>-2.245378151260503E-2</v>
      </c>
      <c r="U35" s="213"/>
      <c r="V35" s="406"/>
      <c r="W35" s="454" t="str">
        <f t="shared" si="6"/>
        <v>NO</v>
      </c>
    </row>
    <row r="36" spans="1:23">
      <c r="A36" s="472" t="s">
        <v>59</v>
      </c>
      <c r="B36" s="472" t="s">
        <v>401</v>
      </c>
      <c r="C36" s="474">
        <v>8</v>
      </c>
      <c r="D36" s="475">
        <v>1.4336805555555556E-2</v>
      </c>
      <c r="E36" s="340"/>
      <c r="F36" s="340"/>
      <c r="G36" s="214"/>
      <c r="H36" s="521">
        <v>1.8568287037037036E-2</v>
      </c>
      <c r="I36" s="340">
        <v>1.9471064814814816E-2</v>
      </c>
      <c r="J36" s="340"/>
      <c r="K36" s="340">
        <v>1.9839120370370372E-2</v>
      </c>
      <c r="L36" s="341">
        <v>1.7927083333333333E-2</v>
      </c>
      <c r="M36" s="341">
        <v>1.7665509259259259E-2</v>
      </c>
      <c r="N36" s="326">
        <f>MIN(G36:M36)</f>
        <v>1.7665509259259259E-2</v>
      </c>
      <c r="O36" s="219">
        <f t="shared" si="5"/>
        <v>5.6859688750890798E-3</v>
      </c>
      <c r="P36" s="340">
        <v>1.7453703703703704E-2</v>
      </c>
      <c r="Q36" s="340">
        <v>1.7453703703703704E-2</v>
      </c>
      <c r="R36" s="340"/>
      <c r="S36" s="213">
        <f>Q36-N36</f>
        <v>-2.1180555555555536E-4</v>
      </c>
      <c r="T36" s="406">
        <f>(S36)/Q36</f>
        <v>-1.2135278514588848E-2</v>
      </c>
      <c r="U36" s="213"/>
      <c r="V36" s="406"/>
      <c r="W36" s="454" t="str">
        <f t="shared" si="6"/>
        <v>NO</v>
      </c>
    </row>
    <row r="37" spans="1:23">
      <c r="A37" s="516" t="s">
        <v>402</v>
      </c>
      <c r="B37" s="516" t="s">
        <v>403</v>
      </c>
      <c r="C37" s="402">
        <v>8</v>
      </c>
      <c r="D37" s="475">
        <v>1.5274305555555557E-2</v>
      </c>
      <c r="E37" s="341">
        <v>1.9134259259259261E-2</v>
      </c>
      <c r="F37" s="340">
        <v>2.102199074074074E-2</v>
      </c>
      <c r="G37" s="214"/>
      <c r="H37" s="216"/>
      <c r="I37" s="340"/>
      <c r="J37" s="340"/>
      <c r="K37" s="340"/>
      <c r="L37" s="341">
        <v>1.801273148148148E-2</v>
      </c>
      <c r="M37" s="341">
        <v>1.7965277777777778E-2</v>
      </c>
      <c r="N37" s="326">
        <f>MIN(E37:M37)</f>
        <v>1.7965277777777778E-2</v>
      </c>
      <c r="O37" s="219">
        <f t="shared" si="5"/>
        <v>5.7824548829936906E-3</v>
      </c>
      <c r="P37" s="340">
        <v>1.7475694444444443E-2</v>
      </c>
      <c r="Q37" s="340">
        <v>1.7475694444444443E-2</v>
      </c>
      <c r="R37" s="340"/>
      <c r="S37" s="213">
        <f>Q37-N37</f>
        <v>-4.8958333333333492E-4</v>
      </c>
      <c r="T37" s="406">
        <f>(S37)/Q37</f>
        <v>-2.8015100337770805E-2</v>
      </c>
      <c r="U37" s="213"/>
      <c r="V37" s="406"/>
      <c r="W37" s="454" t="str">
        <f t="shared" si="6"/>
        <v>NO</v>
      </c>
    </row>
    <row r="38" spans="1:23">
      <c r="A38" s="515" t="s">
        <v>404</v>
      </c>
      <c r="B38" s="515" t="s">
        <v>405</v>
      </c>
      <c r="C38" s="402">
        <v>12</v>
      </c>
      <c r="D38" s="475">
        <v>1.5017361111111112E-2</v>
      </c>
      <c r="E38" s="341">
        <v>1.9047453703703705E-2</v>
      </c>
      <c r="F38" s="340">
        <v>1.9893518518518519E-2</v>
      </c>
      <c r="G38" s="341"/>
      <c r="H38" s="216">
        <v>2.0715277777777777E-2</v>
      </c>
      <c r="I38" s="340">
        <v>2.0033564814814813E-2</v>
      </c>
      <c r="J38" s="340"/>
      <c r="K38" s="340">
        <v>1.9304398148148147E-2</v>
      </c>
      <c r="L38" s="341">
        <v>1.8538194444444444E-2</v>
      </c>
      <c r="M38" s="341">
        <v>1.8006944444444443E-2</v>
      </c>
      <c r="N38" s="326">
        <f>MIN(E38:M38)</f>
        <v>1.8006944444444443E-2</v>
      </c>
      <c r="O38" s="219">
        <f t="shared" si="5"/>
        <v>5.7958660655595814E-3</v>
      </c>
      <c r="P38" s="340">
        <v>1.6722222222222222E-2</v>
      </c>
      <c r="Q38" s="340">
        <v>1.6722222222222222E-2</v>
      </c>
      <c r="R38" s="340"/>
      <c r="S38" s="213">
        <f>Q38-N38</f>
        <v>-1.2847222222222218E-3</v>
      </c>
      <c r="T38" s="406">
        <f>(S38)/Q38</f>
        <v>-7.6827242524916919E-2</v>
      </c>
      <c r="U38" s="213"/>
      <c r="V38" s="406"/>
      <c r="W38" s="454" t="str">
        <f t="shared" si="6"/>
        <v>NO</v>
      </c>
    </row>
    <row r="39" spans="1:23">
      <c r="A39" s="82" t="s">
        <v>116</v>
      </c>
      <c r="B39" s="82" t="s">
        <v>117</v>
      </c>
      <c r="C39" s="82">
        <v>7</v>
      </c>
      <c r="D39" s="518">
        <v>5.4976851851851853E-3</v>
      </c>
      <c r="E39" s="517">
        <v>9.2048611111111116E-3</v>
      </c>
      <c r="F39" s="356">
        <v>8.5972222222222231E-3</v>
      </c>
      <c r="G39" s="340"/>
      <c r="H39" s="523">
        <v>2.0606481481481479E-2</v>
      </c>
      <c r="I39" s="528">
        <v>1.2112268518518517E-2</v>
      </c>
      <c r="J39" s="340"/>
      <c r="K39" s="214">
        <v>1.9248842592592592E-2</v>
      </c>
      <c r="L39" s="214">
        <v>1.8590277777777778E-2</v>
      </c>
      <c r="M39" s="214">
        <v>1.8061342592592591E-2</v>
      </c>
      <c r="N39" s="326">
        <f>MIN(H39,J39:M39)</f>
        <v>1.8061342592592591E-2</v>
      </c>
      <c r="O39" s="219">
        <f t="shared" si="5"/>
        <v>5.8133751094650516E-3</v>
      </c>
      <c r="P39" s="340">
        <v>1.8061342592592591E-2</v>
      </c>
      <c r="Q39" s="340"/>
      <c r="R39" s="481">
        <v>2.0606481481481479E-2</v>
      </c>
      <c r="S39" s="213"/>
      <c r="T39" s="406"/>
      <c r="U39" s="213">
        <f>R39-P39</f>
        <v>2.5451388888888885E-3</v>
      </c>
      <c r="V39" s="406">
        <f>U39/R39</f>
        <v>0.12351157043361041</v>
      </c>
      <c r="W39" s="454" t="str">
        <f t="shared" si="6"/>
        <v>NO</v>
      </c>
    </row>
    <row r="40" spans="1:23" ht="12" customHeight="1">
      <c r="A40" s="515" t="s">
        <v>54</v>
      </c>
      <c r="B40" s="515" t="s">
        <v>406</v>
      </c>
      <c r="C40" s="402">
        <v>12</v>
      </c>
      <c r="D40" s="475">
        <v>1.5560185185185184E-2</v>
      </c>
      <c r="E40" s="340"/>
      <c r="F40" s="341">
        <v>1.9686342592592592E-2</v>
      </c>
      <c r="G40" s="341"/>
      <c r="H40" s="216"/>
      <c r="I40" s="340">
        <v>1.9958333333333331E-2</v>
      </c>
      <c r="J40" s="340"/>
      <c r="K40" s="341">
        <v>1.8469907407407407E-2</v>
      </c>
      <c r="L40" s="340"/>
      <c r="M40" s="341">
        <v>1.8150462962962962E-2</v>
      </c>
      <c r="N40" s="326">
        <f>MIN(F40:M40)</f>
        <v>1.8150462962962962E-2</v>
      </c>
      <c r="O40" s="219">
        <f t="shared" si="5"/>
        <v>5.842060138842098E-3</v>
      </c>
      <c r="P40" s="340">
        <v>1.7228009259259259E-2</v>
      </c>
      <c r="Q40" s="340">
        <v>1.7228009259259259E-2</v>
      </c>
      <c r="R40" s="340"/>
      <c r="S40" s="213">
        <f>Q40-N40</f>
        <v>-9.2245370370370311E-4</v>
      </c>
      <c r="T40" s="406">
        <f>(S40)/Q40</f>
        <v>-5.3543836076587137E-2</v>
      </c>
      <c r="U40" s="213"/>
      <c r="V40" s="406"/>
      <c r="W40" s="454" t="str">
        <f t="shared" si="6"/>
        <v>NO</v>
      </c>
    </row>
    <row r="41" spans="1:23">
      <c r="A41" s="472" t="s">
        <v>407</v>
      </c>
      <c r="B41" s="472" t="s">
        <v>369</v>
      </c>
      <c r="C41" s="402">
        <v>12</v>
      </c>
      <c r="D41" s="475">
        <v>1.737962962962963E-2</v>
      </c>
      <c r="E41" s="341">
        <v>2.0310185185185185E-2</v>
      </c>
      <c r="F41" s="341">
        <v>1.9974537037037037E-2</v>
      </c>
      <c r="G41" s="341"/>
      <c r="H41" s="216"/>
      <c r="I41" s="340">
        <v>2.0495370370370369E-2</v>
      </c>
      <c r="J41" s="340"/>
      <c r="K41" s="340">
        <v>2.0065972222222221E-2</v>
      </c>
      <c r="L41" s="341">
        <v>1.9020833333333334E-2</v>
      </c>
      <c r="M41" s="341">
        <v>1.8879629629629632E-2</v>
      </c>
      <c r="N41" s="326">
        <f>MIN(E41:M41)</f>
        <v>1.8879629629629632E-2</v>
      </c>
      <c r="O41" s="219">
        <f t="shared" si="5"/>
        <v>6.0767558337452062E-3</v>
      </c>
      <c r="P41" s="340">
        <v>1.835300925925926E-2</v>
      </c>
      <c r="Q41" s="340">
        <v>1.835300925925926E-2</v>
      </c>
      <c r="R41" s="340"/>
      <c r="S41" s="213">
        <f>Q41-N41</f>
        <v>-5.2662037037037174E-4</v>
      </c>
      <c r="T41" s="406">
        <f>(S41)/Q41</f>
        <v>-2.869395219776762E-2</v>
      </c>
      <c r="U41" s="213"/>
      <c r="V41" s="406"/>
      <c r="W41" s="454" t="str">
        <f t="shared" si="6"/>
        <v>NO</v>
      </c>
    </row>
    <row r="42" spans="1:23">
      <c r="A42" s="368" t="s">
        <v>408</v>
      </c>
      <c r="B42" s="368" t="s">
        <v>409</v>
      </c>
      <c r="C42" s="82"/>
      <c r="D42" s="340"/>
      <c r="E42" s="340"/>
      <c r="F42" s="340"/>
      <c r="G42" s="340"/>
      <c r="H42" s="523">
        <v>2.456712962962963E-2</v>
      </c>
      <c r="I42" s="214">
        <v>2.0631944444444446E-2</v>
      </c>
      <c r="J42" s="340"/>
      <c r="K42" s="214">
        <v>2.0065972222222221E-2</v>
      </c>
      <c r="L42" s="214">
        <v>1.9024305555555555E-2</v>
      </c>
      <c r="M42" s="214">
        <v>1.8890046296296297E-2</v>
      </c>
      <c r="N42" s="326">
        <f>MIN(H42:M42)</f>
        <v>1.8890046296296297E-2</v>
      </c>
      <c r="O42" s="219">
        <f t="shared" si="5"/>
        <v>6.0801086293866789E-3</v>
      </c>
      <c r="P42" s="340">
        <v>1.8890046296296297E-2</v>
      </c>
      <c r="Q42" s="82"/>
      <c r="R42" s="526">
        <v>2.456712962962963E-2</v>
      </c>
      <c r="S42" s="213"/>
      <c r="T42" s="406"/>
      <c r="U42" s="213">
        <f>R42-P42</f>
        <v>5.6770833333333326E-3</v>
      </c>
      <c r="V42" s="406">
        <f>U42/R42</f>
        <v>0.23108451898614904</v>
      </c>
      <c r="W42" s="454" t="str">
        <f t="shared" si="6"/>
        <v>NO</v>
      </c>
    </row>
    <row r="43" spans="1:23">
      <c r="A43" s="82" t="s">
        <v>130</v>
      </c>
      <c r="B43" s="82" t="s">
        <v>131</v>
      </c>
      <c r="C43" s="82">
        <v>8</v>
      </c>
      <c r="D43" s="475">
        <v>1.6401620370370368E-2</v>
      </c>
      <c r="E43" s="517">
        <v>9.3854166666666669E-3</v>
      </c>
      <c r="F43" s="356">
        <v>9.6759259259259264E-3</v>
      </c>
      <c r="G43" s="340"/>
      <c r="H43" s="523">
        <v>2.4792824074074075E-2</v>
      </c>
      <c r="I43" s="528">
        <v>1.2833333333333334E-2</v>
      </c>
      <c r="J43" s="340"/>
      <c r="K43" s="340"/>
      <c r="L43" s="214">
        <v>2.0517361111111111E-2</v>
      </c>
      <c r="M43" s="214">
        <v>2.0293981481481479E-2</v>
      </c>
      <c r="N43" s="326">
        <f>MIN(H43,J43:M43)</f>
        <v>2.0293981481481479E-2</v>
      </c>
      <c r="O43" s="219">
        <f t="shared" si="5"/>
        <v>6.5319909752874217E-3</v>
      </c>
      <c r="P43" s="340">
        <v>2.0293981481481479E-2</v>
      </c>
      <c r="Q43" s="340"/>
      <c r="R43" s="481">
        <v>2.4792824074074075E-2</v>
      </c>
      <c r="S43" s="213"/>
      <c r="T43" s="406"/>
      <c r="U43" s="213">
        <f>R43-P43</f>
        <v>4.4988425925925959E-3</v>
      </c>
      <c r="V43" s="406">
        <f>U43/R43</f>
        <v>0.18145744829839891</v>
      </c>
      <c r="W43" s="454" t="str">
        <f t="shared" si="6"/>
        <v>NO</v>
      </c>
    </row>
    <row r="44" spans="1:23">
      <c r="A44" s="82" t="s">
        <v>95</v>
      </c>
      <c r="B44" s="82" t="s">
        <v>96</v>
      </c>
      <c r="C44" s="82">
        <v>7</v>
      </c>
      <c r="D44" s="518">
        <v>5.9027777777777776E-3</v>
      </c>
      <c r="E44" s="340"/>
      <c r="F44" s="356">
        <v>1.0210648148148148E-2</v>
      </c>
      <c r="G44" s="340"/>
      <c r="H44" s="216"/>
      <c r="I44" s="340"/>
      <c r="J44" s="340"/>
      <c r="K44" s="214">
        <v>2.1847222222222223E-2</v>
      </c>
      <c r="L44" s="214">
        <v>2.1494212962962961E-2</v>
      </c>
      <c r="M44" s="214">
        <v>2.0578703703703703E-2</v>
      </c>
      <c r="N44" s="326">
        <f>MIN(G44:M44)</f>
        <v>2.0578703703703703E-2</v>
      </c>
      <c r="O44" s="219">
        <f t="shared" si="5"/>
        <v>6.6236340561543492E-3</v>
      </c>
      <c r="P44" s="340">
        <v>2.0578703703703703E-2</v>
      </c>
      <c r="Q44" s="340"/>
      <c r="R44" s="481">
        <v>2.1847222222222223E-2</v>
      </c>
      <c r="S44" s="213"/>
      <c r="T44" s="406"/>
      <c r="U44" s="213">
        <f>R44-P44</f>
        <v>1.2685185185185195E-3</v>
      </c>
      <c r="V44" s="406">
        <f>U44/R44</f>
        <v>5.8063148972239922E-2</v>
      </c>
      <c r="W44" s="454" t="str">
        <f t="shared" si="6"/>
        <v>NO</v>
      </c>
    </row>
    <row r="45" spans="1:23">
      <c r="A45" s="515" t="s">
        <v>162</v>
      </c>
      <c r="B45" s="515" t="s">
        <v>410</v>
      </c>
      <c r="C45" s="402">
        <v>8</v>
      </c>
      <c r="D45" s="475">
        <v>1.9503472222222224E-2</v>
      </c>
      <c r="E45" s="517">
        <v>1.0833333333333334E-2</v>
      </c>
      <c r="F45" s="341">
        <v>2.5783564814814811E-2</v>
      </c>
      <c r="G45" s="214"/>
      <c r="H45" s="521">
        <v>2.5517361111111109E-2</v>
      </c>
      <c r="I45" s="340"/>
      <c r="J45" s="340"/>
      <c r="K45" s="341">
        <v>2.3776620370370372E-2</v>
      </c>
      <c r="L45" s="341">
        <v>2.197800925925926E-2</v>
      </c>
      <c r="M45" s="341">
        <v>2.131712962962963E-2</v>
      </c>
      <c r="N45" s="326">
        <f>MIN(F45:M45)</f>
        <v>2.131712962962963E-2</v>
      </c>
      <c r="O45" s="219">
        <f t="shared" si="5"/>
        <v>6.8613100138498768E-3</v>
      </c>
      <c r="P45" s="340">
        <v>2.0721064814814814E-2</v>
      </c>
      <c r="Q45" s="340">
        <v>2.0721064814814814E-2</v>
      </c>
      <c r="R45" s="340"/>
      <c r="S45" s="213">
        <f>Q45-N45</f>
        <v>-5.9606481481481663E-4</v>
      </c>
      <c r="T45" s="406">
        <f>(S45)/Q45</f>
        <v>-2.8766128581802022E-2</v>
      </c>
      <c r="U45" s="213"/>
      <c r="V45" s="406"/>
      <c r="W45" s="454" t="str">
        <f t="shared" si="6"/>
        <v>NO</v>
      </c>
    </row>
    <row r="46" spans="1:23">
      <c r="A46" s="82" t="s">
        <v>411</v>
      </c>
      <c r="B46" s="82" t="s">
        <v>412</v>
      </c>
      <c r="C46" s="82">
        <v>7</v>
      </c>
      <c r="D46" s="518">
        <v>6.7476851851851856E-3</v>
      </c>
      <c r="E46" s="517">
        <v>9.4467592592592589E-3</v>
      </c>
      <c r="F46" s="356">
        <v>8.9247685185185176E-3</v>
      </c>
      <c r="G46" s="340"/>
      <c r="H46" s="524">
        <v>2.6949074074074073E-2</v>
      </c>
      <c r="I46" s="340"/>
      <c r="J46" s="340"/>
      <c r="K46" s="340"/>
      <c r="L46" s="214">
        <v>2.1528935185185186E-2</v>
      </c>
      <c r="M46" s="340">
        <v>2.3052083333333334E-2</v>
      </c>
      <c r="N46" s="326">
        <f>MIN(G46:M46)</f>
        <v>2.1528935185185186E-2</v>
      </c>
      <c r="O46" s="219">
        <f t="shared" si="5"/>
        <v>6.9294835252264935E-3</v>
      </c>
      <c r="P46" s="340">
        <v>2.1528935185185186E-2</v>
      </c>
      <c r="Q46" s="340"/>
      <c r="R46" s="481">
        <v>2.6949074074074073E-2</v>
      </c>
      <c r="S46" s="213"/>
      <c r="T46" s="406"/>
      <c r="U46" s="213">
        <f>R46-P46</f>
        <v>5.4201388888888875E-3</v>
      </c>
      <c r="V46" s="406">
        <f>U46/R46</f>
        <v>0.20112523621370895</v>
      </c>
      <c r="W46" s="454" t="str">
        <f t="shared" si="6"/>
        <v>NO</v>
      </c>
    </row>
    <row r="47" spans="1:23">
      <c r="A47" s="515" t="s">
        <v>413</v>
      </c>
      <c r="B47" s="515" t="s">
        <v>414</v>
      </c>
      <c r="C47" s="402">
        <v>11</v>
      </c>
      <c r="D47" s="475" t="s">
        <v>365</v>
      </c>
      <c r="E47" s="340"/>
      <c r="F47" s="340"/>
      <c r="G47" s="341"/>
      <c r="H47" s="521">
        <v>2.4651620370370372E-2</v>
      </c>
      <c r="I47" s="340"/>
      <c r="J47" s="340"/>
      <c r="K47" s="341">
        <v>2.2498842592592591E-2</v>
      </c>
      <c r="L47" s="341">
        <v>2.1818287037037035E-2</v>
      </c>
      <c r="M47" s="340"/>
      <c r="N47" s="326">
        <f>MIN(G47:M47)</f>
        <v>2.1818287037037035E-2</v>
      </c>
      <c r="O47" s="219">
        <f t="shared" si="5"/>
        <v>7.0226167374896308E-3</v>
      </c>
      <c r="P47" s="340">
        <v>1.621527777777778E-2</v>
      </c>
      <c r="Q47" s="340">
        <v>1.621527777777778E-2</v>
      </c>
      <c r="R47" s="340"/>
      <c r="S47" s="213">
        <f>Q47-N47</f>
        <v>-5.6030092592592555E-3</v>
      </c>
      <c r="T47" s="406">
        <f>(S47)/Q47</f>
        <v>-0.3455389007851532</v>
      </c>
      <c r="U47" s="213"/>
      <c r="V47" s="406"/>
      <c r="W47" s="454" t="str">
        <f t="shared" si="6"/>
        <v>NO</v>
      </c>
    </row>
    <row r="48" spans="1:23">
      <c r="A48" s="82" t="s">
        <v>415</v>
      </c>
      <c r="B48" s="82" t="s">
        <v>60</v>
      </c>
      <c r="C48" s="82">
        <v>9</v>
      </c>
      <c r="D48" s="518">
        <v>7.5810185185185182E-3</v>
      </c>
      <c r="E48" s="517">
        <v>1.1130787037037036E-2</v>
      </c>
      <c r="F48" s="522">
        <v>2.5296296296296299E-2</v>
      </c>
      <c r="G48" s="340"/>
      <c r="H48" s="216"/>
      <c r="I48" s="214">
        <v>2.2766203703703702E-2</v>
      </c>
      <c r="J48" s="340"/>
      <c r="K48" s="340">
        <v>2.7231481481481482E-2</v>
      </c>
      <c r="L48" s="340">
        <v>2.2902777777777775E-2</v>
      </c>
      <c r="M48" s="340">
        <v>2.3018518518518521E-2</v>
      </c>
      <c r="N48" s="326">
        <f>MIN(F48:M48)</f>
        <v>2.2766203703703702E-2</v>
      </c>
      <c r="O48" s="219">
        <f t="shared" si="5"/>
        <v>7.3277211408636694E-3</v>
      </c>
      <c r="P48" s="340">
        <v>2.2766203703703702E-2</v>
      </c>
      <c r="Q48" s="340"/>
      <c r="R48" s="405">
        <v>2.5296296296296299E-2</v>
      </c>
      <c r="S48" s="213"/>
      <c r="T48" s="406"/>
      <c r="U48" s="213">
        <f>R48-P48</f>
        <v>2.5300925925925977E-3</v>
      </c>
      <c r="V48" s="406">
        <f>U48/R48</f>
        <v>0.10001830161054191</v>
      </c>
      <c r="W48" s="454" t="str">
        <f t="shared" si="6"/>
        <v>NO</v>
      </c>
    </row>
    <row r="49" spans="1:23" ht="12" customHeight="1">
      <c r="A49" s="82" t="s">
        <v>416</v>
      </c>
      <c r="B49" s="82" t="s">
        <v>417</v>
      </c>
      <c r="C49" s="82">
        <v>11</v>
      </c>
      <c r="D49" s="475">
        <v>1.9797453703703703E-2</v>
      </c>
      <c r="E49" s="340"/>
      <c r="F49" s="340"/>
      <c r="G49" s="340"/>
      <c r="H49" s="524">
        <v>2.7621527777777776E-2</v>
      </c>
      <c r="I49" s="340"/>
      <c r="J49" s="340"/>
      <c r="K49" s="214">
        <v>2.7241898148148147E-2</v>
      </c>
      <c r="L49" s="214">
        <v>2.4660879629629626E-2</v>
      </c>
      <c r="M49" s="214">
        <v>2.3412037037037037E-2</v>
      </c>
      <c r="N49" s="326">
        <f>MIN(G49:M49)</f>
        <v>2.3412037037037037E-2</v>
      </c>
      <c r="O49" s="219">
        <f t="shared" si="5"/>
        <v>7.5355944706349933E-3</v>
      </c>
      <c r="P49" s="340">
        <v>2.3412037037037037E-2</v>
      </c>
      <c r="Q49" s="340"/>
      <c r="R49" s="481">
        <v>2.7621527777777776E-2</v>
      </c>
      <c r="S49" s="213"/>
      <c r="T49" s="406"/>
      <c r="U49" s="213">
        <f>R49-P49</f>
        <v>4.2094907407407393E-3</v>
      </c>
      <c r="V49" s="406">
        <f>U49/R49</f>
        <v>0.15239891053844537</v>
      </c>
      <c r="W49" s="454" t="str">
        <f t="shared" si="6"/>
        <v>NO</v>
      </c>
    </row>
    <row r="50" spans="1:23">
      <c r="A50" s="82" t="s">
        <v>418</v>
      </c>
      <c r="B50" s="82" t="s">
        <v>419</v>
      </c>
      <c r="C50" s="82">
        <v>10</v>
      </c>
      <c r="D50" s="475" t="s">
        <v>295</v>
      </c>
      <c r="E50" s="340"/>
      <c r="F50" s="340"/>
      <c r="G50" s="340"/>
      <c r="H50" s="216"/>
      <c r="I50" s="340"/>
      <c r="J50" s="340"/>
      <c r="K50" s="340"/>
      <c r="L50" s="530">
        <v>2.4023148148148151E-2</v>
      </c>
      <c r="M50" s="340">
        <v>2.4476851851851857E-2</v>
      </c>
      <c r="N50" s="326">
        <f>MIN(G50:M50)</f>
        <v>2.4023148148148151E-2</v>
      </c>
      <c r="O50" s="219">
        <f t="shared" si="5"/>
        <v>7.7322918149347409E-3</v>
      </c>
      <c r="P50" s="340">
        <v>2.4023148148148151E-2</v>
      </c>
      <c r="Q50" s="340"/>
      <c r="R50" s="405">
        <v>2.4023148148148151E-2</v>
      </c>
      <c r="S50" s="213"/>
      <c r="T50" s="406"/>
      <c r="U50" s="213">
        <f>R50-P50</f>
        <v>0</v>
      </c>
      <c r="V50" s="406">
        <f>U50/R50</f>
        <v>0</v>
      </c>
      <c r="W50" s="454" t="str">
        <f t="shared" si="6"/>
        <v>NO</v>
      </c>
    </row>
    <row r="51" spans="1:23">
      <c r="A51" s="515" t="s">
        <v>128</v>
      </c>
      <c r="B51" s="515" t="s">
        <v>129</v>
      </c>
      <c r="C51" s="402">
        <v>8</v>
      </c>
      <c r="D51" s="475" t="s">
        <v>365</v>
      </c>
      <c r="E51" s="340"/>
      <c r="F51" s="340"/>
      <c r="G51" s="214"/>
      <c r="H51" s="216"/>
      <c r="I51" s="340"/>
      <c r="J51" s="340"/>
      <c r="K51" s="340"/>
      <c r="L51" s="340"/>
      <c r="M51" s="340"/>
      <c r="N51" s="326">
        <f>MIN(G51:M51)</f>
        <v>0</v>
      </c>
      <c r="O51" s="219">
        <f t="shared" si="5"/>
        <v>0</v>
      </c>
      <c r="P51" s="340">
        <v>1.5427083333333334E-2</v>
      </c>
      <c r="Q51" s="340">
        <v>1.5427083333333334E-2</v>
      </c>
      <c r="R51" s="404"/>
      <c r="S51" s="213"/>
      <c r="T51" s="406"/>
      <c r="U51" s="213"/>
      <c r="V51" s="406"/>
      <c r="W51" s="454" t="str">
        <f t="shared" si="6"/>
        <v>YES</v>
      </c>
    </row>
    <row r="52" spans="1:23">
      <c r="A52" s="82" t="s">
        <v>420</v>
      </c>
      <c r="B52" s="82" t="s">
        <v>421</v>
      </c>
      <c r="C52" s="82">
        <v>8</v>
      </c>
      <c r="D52" s="475" t="s">
        <v>295</v>
      </c>
      <c r="E52" s="356">
        <v>9.4814814814814814E-3</v>
      </c>
      <c r="F52" s="356">
        <v>9.71875E-3</v>
      </c>
      <c r="G52" s="340"/>
      <c r="H52" s="216"/>
      <c r="I52" s="340"/>
      <c r="J52" s="340"/>
      <c r="K52" s="340"/>
      <c r="L52" s="340"/>
      <c r="M52" s="340"/>
      <c r="N52" s="326">
        <f>MIN(G52:M52)</f>
        <v>0</v>
      </c>
      <c r="O52" s="219">
        <f t="shared" si="5"/>
        <v>0</v>
      </c>
      <c r="P52" s="340"/>
      <c r="Q52" s="340"/>
      <c r="R52" s="481"/>
      <c r="S52" s="213"/>
      <c r="T52" s="406"/>
      <c r="U52" s="213">
        <f>R52-P52</f>
        <v>0</v>
      </c>
      <c r="V52" s="406"/>
      <c r="W52" s="454" t="str">
        <f t="shared" si="6"/>
        <v>NO</v>
      </c>
    </row>
    <row r="53" spans="1:23">
      <c r="A53" s="82" t="s">
        <v>422</v>
      </c>
      <c r="B53" s="82" t="s">
        <v>423</v>
      </c>
      <c r="C53" s="82">
        <v>9</v>
      </c>
      <c r="D53" s="475" t="s">
        <v>295</v>
      </c>
      <c r="E53" s="517">
        <v>1.2737268518518518E-2</v>
      </c>
      <c r="F53" s="340"/>
      <c r="G53" s="340"/>
      <c r="H53" s="216"/>
      <c r="I53" s="340"/>
      <c r="J53" s="340"/>
      <c r="K53" s="340"/>
      <c r="L53" s="340"/>
      <c r="M53" s="340"/>
      <c r="N53" s="326">
        <f>MIN(G53:M53)</f>
        <v>0</v>
      </c>
      <c r="O53" s="219">
        <f t="shared" si="5"/>
        <v>0</v>
      </c>
      <c r="P53" s="340"/>
      <c r="Q53" s="340"/>
      <c r="R53" s="481"/>
      <c r="S53" s="213"/>
      <c r="T53" s="406"/>
      <c r="U53" s="213">
        <f>R53-P53</f>
        <v>0</v>
      </c>
      <c r="V53" s="406"/>
      <c r="W53" s="454" t="str">
        <f t="shared" si="6"/>
        <v>NO</v>
      </c>
    </row>
    <row r="54" spans="1:23">
      <c r="A54" s="476"/>
      <c r="B54" s="476"/>
      <c r="C54" s="476"/>
      <c r="D54" s="477"/>
      <c r="E54" s="480"/>
      <c r="F54" s="477"/>
      <c r="G54" s="477"/>
      <c r="H54" s="477"/>
      <c r="I54" s="477"/>
      <c r="J54" s="477"/>
      <c r="K54" s="477"/>
      <c r="L54" s="477"/>
      <c r="M54" s="477"/>
      <c r="N54" s="596"/>
      <c r="O54" s="478"/>
      <c r="P54" s="445"/>
      <c r="Q54" s="422"/>
      <c r="R54" s="349"/>
      <c r="S54" s="479"/>
      <c r="T54" s="455"/>
      <c r="U54" s="479"/>
      <c r="V54" s="455"/>
    </row>
    <row r="55" spans="1:23">
      <c r="A55" s="428"/>
      <c r="B55" s="428"/>
      <c r="C55" s="428"/>
      <c r="D55" s="429" t="s">
        <v>331</v>
      </c>
      <c r="E55" s="430"/>
      <c r="F55" s="430"/>
      <c r="G55" s="431"/>
      <c r="H55" s="431"/>
      <c r="I55" s="431"/>
      <c r="J55" s="431"/>
      <c r="K55" s="431"/>
      <c r="L55" s="431"/>
      <c r="M55" s="431"/>
      <c r="N55" s="444"/>
      <c r="O55" s="428"/>
      <c r="P55" s="431"/>
      <c r="Q55" s="422"/>
    </row>
    <row r="56" spans="1:23">
      <c r="A56" s="428"/>
      <c r="B56" s="428"/>
      <c r="C56" s="428"/>
      <c r="D56" s="525" t="s">
        <v>84</v>
      </c>
      <c r="E56" s="433">
        <v>6</v>
      </c>
      <c r="F56" s="433">
        <v>1</v>
      </c>
      <c r="G56" s="433"/>
      <c r="H56" s="433">
        <v>3</v>
      </c>
      <c r="I56" s="433"/>
      <c r="J56" s="433"/>
      <c r="K56" s="433"/>
      <c r="L56" s="433"/>
      <c r="M56" s="433"/>
      <c r="N56" s="444"/>
      <c r="O56" s="428"/>
      <c r="P56" s="431"/>
      <c r="Q56" s="422"/>
    </row>
    <row r="57" spans="1:23">
      <c r="A57" s="428"/>
      <c r="B57" s="428"/>
      <c r="C57" s="428"/>
      <c r="D57" s="434" t="s">
        <v>85</v>
      </c>
      <c r="E57" s="433">
        <v>1</v>
      </c>
      <c r="F57" s="433">
        <v>3</v>
      </c>
      <c r="G57" s="433"/>
      <c r="H57" s="433">
        <v>16</v>
      </c>
      <c r="I57" s="433">
        <v>3</v>
      </c>
      <c r="J57" s="433">
        <v>0</v>
      </c>
      <c r="K57" s="433">
        <v>7</v>
      </c>
      <c r="L57" s="433">
        <v>22</v>
      </c>
      <c r="M57" s="433">
        <v>23</v>
      </c>
      <c r="N57" s="444"/>
      <c r="O57" s="428"/>
      <c r="P57" s="431"/>
      <c r="Q57" s="422"/>
    </row>
    <row r="58" spans="1:23">
      <c r="A58" s="428"/>
      <c r="B58" s="428"/>
      <c r="C58" s="428"/>
      <c r="D58" s="436" t="s">
        <v>86</v>
      </c>
      <c r="E58" s="433" t="s">
        <v>424</v>
      </c>
      <c r="F58" s="433" t="s">
        <v>425</v>
      </c>
      <c r="G58" s="433"/>
      <c r="H58" s="433">
        <v>31</v>
      </c>
      <c r="I58" s="433">
        <v>8</v>
      </c>
      <c r="J58" s="433">
        <v>0</v>
      </c>
      <c r="K58" s="433">
        <v>18</v>
      </c>
      <c r="L58" s="433">
        <v>20</v>
      </c>
      <c r="M58" s="433">
        <v>12</v>
      </c>
      <c r="N58" s="444"/>
      <c r="O58" s="428"/>
      <c r="P58" s="431"/>
      <c r="Q58" s="422"/>
    </row>
    <row r="59" spans="1:23">
      <c r="A59" s="428"/>
      <c r="B59" s="428"/>
      <c r="C59" s="428"/>
      <c r="D59" s="437"/>
      <c r="E59" s="430"/>
      <c r="F59" s="430"/>
      <c r="G59" s="431"/>
      <c r="H59" s="431"/>
      <c r="I59" s="431"/>
      <c r="J59" s="431"/>
      <c r="K59" s="431"/>
      <c r="L59" s="431"/>
      <c r="M59" s="431"/>
      <c r="N59" s="444"/>
      <c r="O59" s="428"/>
      <c r="P59" s="431"/>
      <c r="Q59" s="422"/>
    </row>
    <row r="60" spans="1:23">
      <c r="A60" s="428"/>
      <c r="B60" s="428"/>
      <c r="C60" s="428"/>
      <c r="D60" s="540" t="s">
        <v>426</v>
      </c>
      <c r="E60" s="519" t="s">
        <v>317</v>
      </c>
      <c r="F60" s="520" t="s">
        <v>300</v>
      </c>
      <c r="H60" s="527" t="s">
        <v>341</v>
      </c>
      <c r="I60" s="431"/>
      <c r="J60" s="431"/>
      <c r="K60" s="431"/>
      <c r="L60" s="431"/>
      <c r="M60" s="431"/>
      <c r="N60" s="444"/>
      <c r="O60" s="428"/>
      <c r="P60" s="431"/>
      <c r="Q60" s="422"/>
    </row>
    <row r="61" spans="1:23">
      <c r="A61" s="428"/>
      <c r="B61" s="428"/>
      <c r="C61" s="428"/>
      <c r="D61" s="437"/>
      <c r="E61" s="430"/>
      <c r="F61" s="431"/>
      <c r="G61" s="431"/>
      <c r="H61" s="431"/>
      <c r="I61" s="431"/>
      <c r="J61" s="431"/>
      <c r="K61" s="431"/>
      <c r="L61" s="431"/>
      <c r="M61" s="431"/>
      <c r="N61" s="430"/>
      <c r="O61" s="428"/>
      <c r="P61" s="431"/>
      <c r="Q61" s="422"/>
    </row>
    <row r="62" spans="1:23">
      <c r="A62" s="428"/>
      <c r="B62" s="428"/>
      <c r="C62" s="428"/>
      <c r="D62" s="437"/>
      <c r="E62" s="430"/>
      <c r="F62" s="431"/>
      <c r="G62" s="431"/>
      <c r="H62" s="431"/>
      <c r="I62" s="431"/>
      <c r="J62" s="431"/>
      <c r="K62" s="431"/>
      <c r="L62" s="431"/>
      <c r="M62" s="431"/>
      <c r="N62" s="430"/>
      <c r="O62" s="428"/>
      <c r="P62" s="431"/>
      <c r="Q62" s="422"/>
    </row>
    <row r="63" spans="1:23">
      <c r="A63" s="442"/>
      <c r="B63" s="442"/>
      <c r="C63" s="442"/>
      <c r="D63" s="443"/>
      <c r="E63" s="444"/>
      <c r="F63" s="445"/>
      <c r="G63" s="431"/>
      <c r="H63" s="431"/>
      <c r="I63" s="431"/>
      <c r="J63" s="431"/>
      <c r="K63" s="431"/>
      <c r="L63" s="431"/>
      <c r="M63" s="446"/>
      <c r="N63" s="444"/>
      <c r="O63" s="442"/>
      <c r="P63" s="446"/>
      <c r="Q63" s="423"/>
    </row>
    <row r="64" spans="1:23">
      <c r="A64" s="442"/>
      <c r="B64" s="442"/>
      <c r="C64" s="442"/>
      <c r="D64" s="443"/>
      <c r="E64" s="444"/>
      <c r="F64" s="445"/>
      <c r="G64" s="431"/>
      <c r="H64" s="431"/>
      <c r="I64" s="431"/>
      <c r="J64" s="431"/>
      <c r="K64" s="431"/>
      <c r="L64" s="431"/>
      <c r="M64" s="446"/>
      <c r="N64" s="444"/>
      <c r="O64" s="442"/>
      <c r="P64" s="446"/>
      <c r="Q64" s="423"/>
    </row>
    <row r="65" spans="1:27">
      <c r="A65" s="442"/>
      <c r="B65" s="442"/>
      <c r="C65" s="442"/>
      <c r="D65" s="443"/>
      <c r="E65" s="444"/>
      <c r="F65" s="445"/>
      <c r="G65" s="431"/>
      <c r="H65" s="431"/>
      <c r="I65" s="431"/>
      <c r="J65" s="431"/>
      <c r="K65" s="431"/>
      <c r="L65" s="431"/>
      <c r="M65" s="446"/>
      <c r="N65" s="444"/>
      <c r="O65" s="442"/>
      <c r="P65" s="446"/>
      <c r="Q65" s="423"/>
    </row>
    <row r="66" spans="1:27" s="237" customFormat="1">
      <c r="A66" s="442"/>
      <c r="B66" s="442"/>
      <c r="C66" s="442"/>
      <c r="D66" s="443"/>
      <c r="E66" s="444"/>
      <c r="F66" s="445"/>
      <c r="G66" s="431"/>
      <c r="H66" s="431"/>
      <c r="I66" s="431"/>
      <c r="J66" s="431"/>
      <c r="K66" s="431"/>
      <c r="L66" s="431"/>
      <c r="M66" s="446"/>
      <c r="N66" s="444"/>
      <c r="O66" s="442"/>
      <c r="P66" s="446"/>
      <c r="Q66" s="423"/>
      <c r="S66" s="387"/>
      <c r="T66" s="390"/>
      <c r="U66" s="387"/>
      <c r="V66" s="390"/>
      <c r="W66"/>
      <c r="X66"/>
      <c r="Y66"/>
      <c r="Z66"/>
      <c r="AA66"/>
    </row>
    <row r="67" spans="1:27" s="237" customFormat="1">
      <c r="A67" s="442"/>
      <c r="B67" s="442"/>
      <c r="C67" s="442"/>
      <c r="D67" s="443"/>
      <c r="E67" s="444"/>
      <c r="F67" s="445"/>
      <c r="G67" s="431"/>
      <c r="H67" s="431"/>
      <c r="I67" s="431"/>
      <c r="J67" s="431"/>
      <c r="K67" s="431"/>
      <c r="L67" s="431"/>
      <c r="M67" s="446"/>
      <c r="N67" s="444"/>
      <c r="O67" s="442"/>
      <c r="P67" s="446"/>
      <c r="Q67" s="423"/>
      <c r="S67" s="387"/>
      <c r="T67" s="390"/>
      <c r="U67" s="387"/>
      <c r="V67" s="390"/>
      <c r="W67"/>
      <c r="X67"/>
      <c r="Y67"/>
      <c r="Z67"/>
      <c r="AA67"/>
    </row>
    <row r="68" spans="1:27" s="237" customFormat="1">
      <c r="A68" s="442"/>
      <c r="B68" s="442"/>
      <c r="C68" s="442"/>
      <c r="D68" s="443"/>
      <c r="E68" s="444"/>
      <c r="F68" s="445"/>
      <c r="G68" s="431"/>
      <c r="H68" s="431"/>
      <c r="I68" s="431"/>
      <c r="J68" s="431"/>
      <c r="K68" s="431"/>
      <c r="L68" s="431"/>
      <c r="M68" s="446"/>
      <c r="N68" s="444"/>
      <c r="O68" s="442"/>
      <c r="P68" s="446"/>
      <c r="Q68" s="423"/>
      <c r="S68" s="387"/>
      <c r="T68" s="390"/>
      <c r="U68" s="387"/>
      <c r="V68" s="390"/>
      <c r="W68"/>
      <c r="X68"/>
      <c r="Y68"/>
      <c r="Z68"/>
      <c r="AA68"/>
    </row>
    <row r="69" spans="1:27" s="237" customFormat="1">
      <c r="A69" s="442"/>
      <c r="B69" s="442"/>
      <c r="C69" s="442"/>
      <c r="D69" s="443"/>
      <c r="E69" s="444"/>
      <c r="F69" s="445"/>
      <c r="G69" s="431"/>
      <c r="H69" s="431"/>
      <c r="I69" s="431"/>
      <c r="J69" s="431"/>
      <c r="K69" s="431"/>
      <c r="L69" s="431"/>
      <c r="M69" s="446"/>
      <c r="N69" s="444"/>
      <c r="O69" s="442"/>
      <c r="P69" s="446"/>
      <c r="Q69" s="423"/>
      <c r="S69" s="387"/>
      <c r="T69" s="390"/>
      <c r="U69" s="387"/>
      <c r="V69" s="390"/>
      <c r="W69"/>
      <c r="X69"/>
      <c r="Y69"/>
      <c r="Z69"/>
      <c r="AA69"/>
    </row>
    <row r="70" spans="1:27" s="237" customFormat="1">
      <c r="A70" s="442"/>
      <c r="B70" s="442"/>
      <c r="C70" s="442"/>
      <c r="D70" s="443"/>
      <c r="E70" s="444"/>
      <c r="F70" s="445"/>
      <c r="G70" s="431"/>
      <c r="H70" s="431"/>
      <c r="I70" s="431"/>
      <c r="J70" s="431"/>
      <c r="K70" s="431"/>
      <c r="L70" s="431"/>
      <c r="M70" s="446"/>
      <c r="N70" s="444"/>
      <c r="O70" s="442"/>
      <c r="P70" s="446"/>
      <c r="Q70" s="423"/>
      <c r="S70" s="387"/>
      <c r="T70" s="390"/>
      <c r="U70" s="387"/>
      <c r="V70" s="390"/>
      <c r="W70"/>
      <c r="X70"/>
      <c r="Y70"/>
      <c r="Z70"/>
      <c r="AA70"/>
    </row>
    <row r="71" spans="1:27" s="237" customFormat="1">
      <c r="A71" s="442"/>
      <c r="B71" s="442"/>
      <c r="C71" s="442"/>
      <c r="D71" s="443"/>
      <c r="E71" s="444"/>
      <c r="F71" s="445"/>
      <c r="G71" s="431"/>
      <c r="H71" s="431"/>
      <c r="I71" s="431"/>
      <c r="J71" s="431"/>
      <c r="K71" s="431"/>
      <c r="L71" s="431"/>
      <c r="M71" s="446"/>
      <c r="N71" s="444"/>
      <c r="O71" s="442"/>
      <c r="P71" s="446"/>
      <c r="Q71" s="423"/>
      <c r="S71" s="387"/>
      <c r="T71" s="390"/>
      <c r="U71" s="387"/>
      <c r="V71" s="390"/>
      <c r="W71"/>
      <c r="X71"/>
      <c r="Y71"/>
      <c r="Z71"/>
      <c r="AA71"/>
    </row>
    <row r="72" spans="1:27" s="237" customFormat="1">
      <c r="A72" s="442"/>
      <c r="B72" s="442"/>
      <c r="C72" s="442"/>
      <c r="D72" s="443"/>
      <c r="E72" s="444"/>
      <c r="F72" s="445"/>
      <c r="G72" s="431"/>
      <c r="H72" s="431"/>
      <c r="I72" s="431"/>
      <c r="J72" s="431"/>
      <c r="K72" s="431"/>
      <c r="L72" s="431"/>
      <c r="M72" s="446"/>
      <c r="N72" s="444"/>
      <c r="O72" s="442"/>
      <c r="P72" s="446"/>
      <c r="Q72" s="423"/>
      <c r="S72" s="387"/>
      <c r="T72" s="390"/>
      <c r="U72" s="387"/>
      <c r="V72" s="390"/>
      <c r="W72"/>
      <c r="X72"/>
      <c r="Y72"/>
      <c r="Z72"/>
      <c r="AA72"/>
    </row>
    <row r="73" spans="1:27" s="237" customFormat="1">
      <c r="A73" s="442"/>
      <c r="B73" s="442"/>
      <c r="C73" s="442"/>
      <c r="D73" s="443"/>
      <c r="E73" s="444"/>
      <c r="F73" s="445"/>
      <c r="G73" s="431"/>
      <c r="H73" s="431"/>
      <c r="I73" s="431"/>
      <c r="J73" s="431"/>
      <c r="K73" s="431"/>
      <c r="L73" s="431"/>
      <c r="M73" s="446"/>
      <c r="N73" s="444"/>
      <c r="O73" s="442"/>
      <c r="P73" s="446"/>
      <c r="Q73" s="423"/>
      <c r="S73" s="387"/>
      <c r="T73" s="390"/>
      <c r="U73" s="387"/>
      <c r="V73" s="390"/>
      <c r="W73"/>
      <c r="X73"/>
      <c r="Y73"/>
      <c r="Z73"/>
      <c r="AA73"/>
    </row>
    <row r="74" spans="1:27" s="237" customFormat="1">
      <c r="A74" s="442"/>
      <c r="B74" s="442"/>
      <c r="C74" s="442"/>
      <c r="D74" s="443"/>
      <c r="E74" s="444"/>
      <c r="F74" s="445"/>
      <c r="G74" s="431"/>
      <c r="H74" s="431"/>
      <c r="I74" s="431"/>
      <c r="J74" s="431"/>
      <c r="K74" s="431"/>
      <c r="L74" s="431"/>
      <c r="M74" s="446"/>
      <c r="N74" s="444"/>
      <c r="O74" s="442"/>
      <c r="P74" s="446"/>
      <c r="Q74" s="423"/>
      <c r="S74" s="387"/>
      <c r="T74" s="390"/>
      <c r="U74" s="387"/>
      <c r="V74" s="390"/>
      <c r="W74"/>
      <c r="X74"/>
      <c r="Y74"/>
      <c r="Z74"/>
      <c r="AA74"/>
    </row>
    <row r="75" spans="1:27" s="237" customFormat="1">
      <c r="A75" s="442"/>
      <c r="B75" s="442"/>
      <c r="C75" s="442"/>
      <c r="D75" s="443"/>
      <c r="E75" s="444"/>
      <c r="F75" s="445"/>
      <c r="G75" s="431"/>
      <c r="H75" s="431"/>
      <c r="I75" s="431"/>
      <c r="J75" s="431"/>
      <c r="K75" s="431"/>
      <c r="L75" s="431"/>
      <c r="M75" s="446"/>
      <c r="N75" s="444"/>
      <c r="O75" s="442"/>
      <c r="P75" s="446"/>
      <c r="Q75" s="423"/>
      <c r="S75" s="387"/>
      <c r="T75" s="390"/>
      <c r="U75" s="387"/>
      <c r="V75" s="390"/>
      <c r="W75"/>
      <c r="X75"/>
      <c r="Y75"/>
      <c r="Z75"/>
      <c r="AA75"/>
    </row>
    <row r="76" spans="1:27" s="237" customFormat="1">
      <c r="A76" s="442"/>
      <c r="B76" s="442"/>
      <c r="C76" s="442"/>
      <c r="D76" s="443"/>
      <c r="E76" s="444"/>
      <c r="F76" s="445"/>
      <c r="G76" s="431"/>
      <c r="H76" s="431"/>
      <c r="I76" s="431"/>
      <c r="J76" s="431"/>
      <c r="K76" s="431"/>
      <c r="L76" s="431"/>
      <c r="M76" s="446"/>
      <c r="N76" s="444"/>
      <c r="O76" s="442"/>
      <c r="P76" s="446"/>
      <c r="Q76" s="423"/>
      <c r="S76" s="387"/>
      <c r="T76" s="390"/>
      <c r="U76" s="387"/>
      <c r="V76" s="390"/>
      <c r="W76"/>
      <c r="X76"/>
      <c r="Y76"/>
      <c r="Z76"/>
      <c r="AA76"/>
    </row>
    <row r="77" spans="1:27" s="237" customFormat="1">
      <c r="A77" s="442"/>
      <c r="B77" s="442"/>
      <c r="C77" s="442"/>
      <c r="D77" s="443"/>
      <c r="E77" s="444"/>
      <c r="F77" s="445"/>
      <c r="G77" s="431"/>
      <c r="H77" s="431"/>
      <c r="I77" s="431"/>
      <c r="J77" s="431"/>
      <c r="K77" s="431"/>
      <c r="L77" s="431"/>
      <c r="M77" s="446"/>
      <c r="N77" s="444"/>
      <c r="O77" s="442"/>
      <c r="P77" s="446"/>
      <c r="Q77" s="423"/>
      <c r="S77" s="387"/>
      <c r="T77" s="390"/>
      <c r="U77" s="387"/>
      <c r="V77" s="390"/>
      <c r="W77"/>
      <c r="X77"/>
      <c r="Y77"/>
      <c r="Z77"/>
      <c r="AA77"/>
    </row>
    <row r="78" spans="1:27" s="237" customFormat="1">
      <c r="A78" s="442"/>
      <c r="B78" s="442"/>
      <c r="C78" s="442"/>
      <c r="D78" s="443"/>
      <c r="E78" s="444"/>
      <c r="F78" s="445"/>
      <c r="G78" s="431"/>
      <c r="H78" s="431"/>
      <c r="I78" s="431"/>
      <c r="J78" s="431"/>
      <c r="K78" s="431"/>
      <c r="L78" s="431"/>
      <c r="M78" s="446"/>
      <c r="N78" s="444"/>
      <c r="O78" s="442"/>
      <c r="P78" s="446"/>
      <c r="Q78" s="423"/>
      <c r="S78" s="387"/>
      <c r="T78" s="390"/>
      <c r="U78" s="387"/>
      <c r="V78" s="390"/>
      <c r="W78"/>
      <c r="X78"/>
      <c r="Y78"/>
      <c r="Z78"/>
      <c r="AA78"/>
    </row>
    <row r="79" spans="1:27" s="237" customFormat="1">
      <c r="A79" s="442"/>
      <c r="B79" s="442"/>
      <c r="C79" s="442"/>
      <c r="D79" s="443"/>
      <c r="E79" s="444"/>
      <c r="F79" s="445"/>
      <c r="G79" s="431"/>
      <c r="H79" s="431"/>
      <c r="I79" s="431"/>
      <c r="J79" s="431"/>
      <c r="K79" s="431"/>
      <c r="L79" s="431"/>
      <c r="M79" s="446"/>
      <c r="N79" s="444"/>
      <c r="O79" s="442"/>
      <c r="P79" s="446"/>
      <c r="Q79" s="423"/>
      <c r="S79" s="387"/>
      <c r="T79" s="390"/>
      <c r="U79" s="387"/>
      <c r="V79" s="390"/>
      <c r="W79"/>
      <c r="X79"/>
      <c r="Y79"/>
      <c r="Z79"/>
      <c r="AA79"/>
    </row>
    <row r="80" spans="1:27" s="237" customFormat="1">
      <c r="A80" s="442"/>
      <c r="B80" s="442"/>
      <c r="C80" s="442"/>
      <c r="D80" s="443"/>
      <c r="E80" s="444"/>
      <c r="F80" s="445"/>
      <c r="G80" s="431"/>
      <c r="H80" s="431"/>
      <c r="I80" s="431"/>
      <c r="J80" s="431"/>
      <c r="K80" s="431"/>
      <c r="L80" s="431"/>
      <c r="M80" s="446"/>
      <c r="N80" s="444"/>
      <c r="O80" s="442"/>
      <c r="P80" s="446"/>
      <c r="Q80" s="423"/>
      <c r="S80" s="387"/>
      <c r="T80" s="390"/>
      <c r="U80" s="387"/>
      <c r="V80" s="390"/>
      <c r="W80"/>
      <c r="X80"/>
      <c r="Y80"/>
      <c r="Z80"/>
      <c r="AA80"/>
    </row>
    <row r="81" spans="1:27" s="237" customFormat="1">
      <c r="A81" s="442"/>
      <c r="B81" s="442"/>
      <c r="C81" s="442"/>
      <c r="D81" s="443"/>
      <c r="E81" s="444"/>
      <c r="F81" s="445"/>
      <c r="G81" s="431"/>
      <c r="H81" s="431"/>
      <c r="I81" s="431"/>
      <c r="J81" s="431"/>
      <c r="K81" s="431"/>
      <c r="L81" s="431"/>
      <c r="M81" s="446"/>
      <c r="N81" s="444"/>
      <c r="O81" s="442"/>
      <c r="P81" s="446"/>
      <c r="Q81" s="423"/>
      <c r="S81" s="387"/>
      <c r="T81" s="390"/>
      <c r="U81" s="387"/>
      <c r="V81" s="390"/>
      <c r="W81"/>
      <c r="X81"/>
      <c r="Y81"/>
      <c r="Z81"/>
      <c r="AA81"/>
    </row>
    <row r="82" spans="1:27" s="237" customFormat="1">
      <c r="A82" s="442"/>
      <c r="B82" s="442"/>
      <c r="C82" s="442"/>
      <c r="D82" s="443"/>
      <c r="E82" s="444"/>
      <c r="F82" s="445"/>
      <c r="G82" s="431"/>
      <c r="H82" s="431"/>
      <c r="I82" s="431"/>
      <c r="J82" s="431"/>
      <c r="K82" s="431"/>
      <c r="L82" s="431"/>
      <c r="M82" s="446"/>
      <c r="N82" s="444"/>
      <c r="O82" s="442"/>
      <c r="P82" s="446"/>
      <c r="Q82" s="423"/>
      <c r="S82" s="387"/>
      <c r="T82" s="390"/>
      <c r="U82" s="387"/>
      <c r="V82" s="390"/>
      <c r="W82"/>
      <c r="X82"/>
      <c r="Y82"/>
      <c r="Z82"/>
      <c r="AA82"/>
    </row>
    <row r="83" spans="1:27" s="237" customFormat="1">
      <c r="A83" s="442"/>
      <c r="B83" s="442"/>
      <c r="C83" s="442"/>
      <c r="D83" s="443"/>
      <c r="E83" s="444"/>
      <c r="F83" s="445"/>
      <c r="G83" s="431"/>
      <c r="H83" s="431"/>
      <c r="I83" s="431"/>
      <c r="J83" s="431"/>
      <c r="K83" s="431"/>
      <c r="L83" s="431"/>
      <c r="M83" s="446"/>
      <c r="N83" s="444"/>
      <c r="O83" s="442"/>
      <c r="P83" s="446"/>
      <c r="Q83" s="423"/>
      <c r="S83" s="387"/>
      <c r="T83" s="390"/>
      <c r="U83" s="387"/>
      <c r="V83" s="390"/>
      <c r="W83"/>
      <c r="X83"/>
      <c r="Y83"/>
      <c r="Z83"/>
      <c r="AA83"/>
    </row>
    <row r="84" spans="1:27" s="237" customFormat="1">
      <c r="A84" s="442"/>
      <c r="B84" s="442"/>
      <c r="C84" s="442"/>
      <c r="D84" s="443"/>
      <c r="E84" s="444"/>
      <c r="F84" s="445"/>
      <c r="G84" s="431"/>
      <c r="H84" s="431"/>
      <c r="I84" s="431"/>
      <c r="J84" s="431"/>
      <c r="K84" s="431"/>
      <c r="L84" s="431"/>
      <c r="M84" s="446"/>
      <c r="N84" s="444"/>
      <c r="O84" s="442"/>
      <c r="P84" s="446"/>
      <c r="Q84" s="423"/>
      <c r="S84" s="387"/>
      <c r="T84" s="390"/>
      <c r="U84" s="387"/>
      <c r="V84" s="390"/>
      <c r="W84"/>
      <c r="X84"/>
      <c r="Y84"/>
      <c r="Z84"/>
      <c r="AA84"/>
    </row>
    <row r="85" spans="1:27" s="237" customFormat="1">
      <c r="A85" s="442"/>
      <c r="B85" s="442"/>
      <c r="C85" s="442"/>
      <c r="D85" s="443"/>
      <c r="E85" s="444"/>
      <c r="F85" s="445"/>
      <c r="G85" s="431"/>
      <c r="H85" s="431"/>
      <c r="I85" s="431"/>
      <c r="J85" s="431"/>
      <c r="K85" s="431"/>
      <c r="L85" s="431"/>
      <c r="M85" s="446"/>
      <c r="N85" s="444"/>
      <c r="O85" s="442"/>
      <c r="P85" s="446"/>
      <c r="Q85" s="423"/>
      <c r="S85" s="387"/>
      <c r="T85" s="390"/>
      <c r="U85" s="387"/>
      <c r="V85" s="390"/>
      <c r="W85"/>
      <c r="X85"/>
      <c r="Y85"/>
      <c r="Z85"/>
      <c r="AA85"/>
    </row>
    <row r="86" spans="1:27" s="237" customFormat="1">
      <c r="A86" s="442"/>
      <c r="B86" s="442"/>
      <c r="C86" s="442"/>
      <c r="D86" s="443"/>
      <c r="E86" s="444"/>
      <c r="F86" s="445"/>
      <c r="G86" s="431"/>
      <c r="H86" s="431"/>
      <c r="I86" s="431"/>
      <c r="J86" s="431"/>
      <c r="K86" s="431"/>
      <c r="L86" s="431"/>
      <c r="M86" s="446"/>
      <c r="N86" s="444"/>
      <c r="O86" s="442"/>
      <c r="P86" s="446"/>
      <c r="Q86" s="423"/>
      <c r="S86" s="387"/>
      <c r="T86" s="390"/>
      <c r="U86" s="387"/>
      <c r="V86" s="390"/>
      <c r="W86"/>
      <c r="X86"/>
      <c r="Y86"/>
      <c r="Z86"/>
      <c r="AA86"/>
    </row>
    <row r="87" spans="1:27" s="237" customFormat="1">
      <c r="A87" s="442"/>
      <c r="B87" s="442"/>
      <c r="C87" s="442"/>
      <c r="D87" s="443"/>
      <c r="E87" s="444"/>
      <c r="F87" s="445"/>
      <c r="G87" s="431"/>
      <c r="H87" s="431"/>
      <c r="I87" s="431"/>
      <c r="J87" s="431"/>
      <c r="K87" s="431"/>
      <c r="L87" s="431"/>
      <c r="M87" s="446"/>
      <c r="N87" s="444"/>
      <c r="O87" s="442"/>
      <c r="P87" s="446"/>
      <c r="Q87" s="423"/>
      <c r="S87" s="387"/>
      <c r="T87" s="390"/>
      <c r="U87" s="387"/>
      <c r="V87" s="390"/>
      <c r="W87"/>
      <c r="X87"/>
      <c r="Y87"/>
      <c r="Z87"/>
      <c r="AA87"/>
    </row>
    <row r="88" spans="1:27" s="237" customFormat="1">
      <c r="A88" s="442"/>
      <c r="B88" s="442"/>
      <c r="C88" s="442"/>
      <c r="D88" s="443"/>
      <c r="E88" s="444"/>
      <c r="F88" s="445"/>
      <c r="G88" s="431"/>
      <c r="H88" s="431"/>
      <c r="I88" s="431"/>
      <c r="J88" s="431"/>
      <c r="K88" s="431"/>
      <c r="L88" s="431"/>
      <c r="M88" s="446"/>
      <c r="N88" s="444"/>
      <c r="O88" s="442"/>
      <c r="P88" s="446"/>
      <c r="Q88" s="423"/>
      <c r="S88" s="387"/>
      <c r="T88" s="390"/>
      <c r="U88" s="387"/>
      <c r="V88" s="390"/>
      <c r="W88"/>
      <c r="X88"/>
      <c r="Y88"/>
      <c r="Z88"/>
      <c r="AA88"/>
    </row>
    <row r="89" spans="1:27" s="237" customFormat="1">
      <c r="A89" s="442"/>
      <c r="B89" s="442"/>
      <c r="C89" s="442"/>
      <c r="D89" s="443"/>
      <c r="E89" s="444"/>
      <c r="F89" s="445"/>
      <c r="G89" s="431"/>
      <c r="H89" s="431"/>
      <c r="I89" s="431"/>
      <c r="J89" s="431"/>
      <c r="K89" s="431"/>
      <c r="L89" s="431"/>
      <c r="M89" s="446"/>
      <c r="N89" s="444"/>
      <c r="O89" s="442"/>
      <c r="P89" s="446"/>
      <c r="Q89" s="423"/>
      <c r="S89" s="387"/>
      <c r="T89" s="390"/>
      <c r="U89" s="387"/>
      <c r="V89" s="390"/>
      <c r="W89"/>
      <c r="X89"/>
      <c r="Y89"/>
      <c r="Z89"/>
      <c r="AA89"/>
    </row>
    <row r="90" spans="1:27" s="237" customFormat="1">
      <c r="A90" s="442"/>
      <c r="B90" s="442"/>
      <c r="C90" s="442"/>
      <c r="D90" s="443"/>
      <c r="E90" s="444"/>
      <c r="F90" s="445"/>
      <c r="G90" s="431"/>
      <c r="H90" s="431"/>
      <c r="I90" s="431"/>
      <c r="J90" s="431"/>
      <c r="K90" s="431"/>
      <c r="L90" s="431"/>
      <c r="M90" s="446"/>
      <c r="N90" s="444"/>
      <c r="O90" s="442"/>
      <c r="P90" s="446"/>
      <c r="Q90" s="423"/>
      <c r="S90" s="387"/>
      <c r="T90" s="390"/>
      <c r="U90" s="387"/>
      <c r="V90" s="390"/>
      <c r="W90"/>
      <c r="X90"/>
      <c r="Y90"/>
      <c r="Z90"/>
      <c r="AA90"/>
    </row>
    <row r="91" spans="1:27" s="237" customFormat="1">
      <c r="A91" s="442"/>
      <c r="B91" s="442"/>
      <c r="C91" s="442"/>
      <c r="D91" s="443"/>
      <c r="E91" s="444"/>
      <c r="F91" s="445"/>
      <c r="G91" s="431"/>
      <c r="H91" s="431"/>
      <c r="I91" s="431"/>
      <c r="J91" s="431"/>
      <c r="K91" s="431"/>
      <c r="L91" s="431"/>
      <c r="M91" s="446"/>
      <c r="N91" s="444"/>
      <c r="O91" s="442"/>
      <c r="P91" s="446"/>
      <c r="Q91" s="423"/>
      <c r="S91" s="387"/>
      <c r="T91" s="390"/>
      <c r="U91" s="387"/>
      <c r="V91" s="390"/>
      <c r="W91"/>
      <c r="X91"/>
      <c r="Y91"/>
      <c r="Z91"/>
      <c r="AA91"/>
    </row>
    <row r="92" spans="1:27" s="237" customFormat="1">
      <c r="A92" s="442"/>
      <c r="B92" s="442"/>
      <c r="C92" s="442"/>
      <c r="D92" s="443"/>
      <c r="E92" s="444"/>
      <c r="F92" s="445"/>
      <c r="G92" s="431"/>
      <c r="H92" s="431"/>
      <c r="I92" s="431"/>
      <c r="J92" s="431"/>
      <c r="K92" s="431"/>
      <c r="L92" s="431"/>
      <c r="M92" s="446"/>
      <c r="N92" s="444"/>
      <c r="O92" s="442"/>
      <c r="P92" s="446"/>
      <c r="Q92" s="423"/>
      <c r="S92" s="387"/>
      <c r="T92" s="390"/>
      <c r="U92" s="387"/>
      <c r="V92" s="390"/>
      <c r="W92"/>
      <c r="X92"/>
      <c r="Y92"/>
      <c r="Z92"/>
      <c r="AA92"/>
    </row>
    <row r="93" spans="1:27" s="237" customFormat="1">
      <c r="A93" s="442"/>
      <c r="B93" s="442"/>
      <c r="C93" s="442"/>
      <c r="D93" s="443"/>
      <c r="E93" s="444"/>
      <c r="F93" s="445"/>
      <c r="G93" s="431"/>
      <c r="H93" s="431"/>
      <c r="I93" s="431"/>
      <c r="J93" s="431"/>
      <c r="K93" s="431"/>
      <c r="L93" s="431"/>
      <c r="M93" s="446"/>
      <c r="N93" s="444"/>
      <c r="O93" s="442"/>
      <c r="P93" s="446"/>
      <c r="Q93" s="423"/>
      <c r="S93" s="387"/>
      <c r="T93" s="390"/>
      <c r="U93" s="387"/>
      <c r="V93" s="390"/>
      <c r="W93"/>
      <c r="X93"/>
      <c r="Y93"/>
      <c r="Z93"/>
      <c r="AA93"/>
    </row>
    <row r="94" spans="1:27" s="237" customFormat="1">
      <c r="A94" s="442"/>
      <c r="B94" s="442"/>
      <c r="C94" s="442"/>
      <c r="D94" s="443"/>
      <c r="E94" s="444"/>
      <c r="F94" s="445"/>
      <c r="G94" s="431"/>
      <c r="H94" s="431"/>
      <c r="I94" s="431"/>
      <c r="J94" s="431"/>
      <c r="K94" s="431"/>
      <c r="L94" s="431"/>
      <c r="M94" s="446"/>
      <c r="N94" s="444"/>
      <c r="O94" s="442"/>
      <c r="P94" s="446"/>
      <c r="Q94" s="423"/>
      <c r="S94" s="387"/>
      <c r="T94" s="390"/>
      <c r="U94" s="387"/>
      <c r="V94" s="390"/>
      <c r="W94"/>
      <c r="X94"/>
      <c r="Y94"/>
      <c r="Z94"/>
      <c r="AA94"/>
    </row>
    <row r="95" spans="1:27" s="237" customFormat="1">
      <c r="A95" s="442"/>
      <c r="B95" s="442"/>
      <c r="C95" s="442"/>
      <c r="D95" s="443"/>
      <c r="E95" s="444"/>
      <c r="F95" s="445"/>
      <c r="G95" s="431"/>
      <c r="H95" s="431"/>
      <c r="I95" s="431"/>
      <c r="J95" s="431"/>
      <c r="K95" s="431"/>
      <c r="L95" s="431"/>
      <c r="M95" s="446"/>
      <c r="N95" s="444"/>
      <c r="O95" s="442"/>
      <c r="P95" s="446"/>
      <c r="Q95" s="423"/>
      <c r="S95" s="387"/>
      <c r="T95" s="390"/>
      <c r="U95" s="387"/>
      <c r="V95" s="390"/>
      <c r="W95"/>
      <c r="X95"/>
      <c r="Y95"/>
      <c r="Z95"/>
      <c r="AA95"/>
    </row>
    <row r="96" spans="1:27" s="237" customFormat="1">
      <c r="A96" s="442"/>
      <c r="B96" s="442"/>
      <c r="C96" s="442"/>
      <c r="D96" s="443"/>
      <c r="E96" s="444"/>
      <c r="F96" s="445"/>
      <c r="G96" s="431"/>
      <c r="H96" s="431"/>
      <c r="I96" s="431"/>
      <c r="J96" s="431"/>
      <c r="K96" s="431"/>
      <c r="L96" s="431"/>
      <c r="M96" s="446"/>
      <c r="N96" s="444"/>
      <c r="O96" s="442"/>
      <c r="P96" s="446"/>
      <c r="Q96" s="423"/>
      <c r="S96" s="387"/>
      <c r="T96" s="390"/>
      <c r="U96" s="387"/>
      <c r="V96" s="390"/>
      <c r="W96"/>
      <c r="X96"/>
      <c r="Y96"/>
      <c r="Z96"/>
      <c r="AA96"/>
    </row>
    <row r="97" spans="1:27" s="237" customFormat="1">
      <c r="A97" s="442"/>
      <c r="B97" s="442"/>
      <c r="C97" s="442"/>
      <c r="D97" s="443"/>
      <c r="E97" s="444"/>
      <c r="F97" s="445"/>
      <c r="G97" s="431"/>
      <c r="H97" s="431"/>
      <c r="I97" s="431"/>
      <c r="J97" s="431"/>
      <c r="K97" s="431"/>
      <c r="L97" s="431"/>
      <c r="M97" s="446"/>
      <c r="N97" s="444"/>
      <c r="O97" s="442"/>
      <c r="P97" s="446"/>
      <c r="Q97" s="423"/>
      <c r="S97" s="387"/>
      <c r="T97" s="390"/>
      <c r="U97" s="387"/>
      <c r="V97" s="390"/>
      <c r="W97"/>
      <c r="X97"/>
      <c r="Y97"/>
      <c r="Z97"/>
      <c r="AA97"/>
    </row>
    <row r="98" spans="1:27" s="237" customFormat="1">
      <c r="A98" s="442"/>
      <c r="B98" s="442"/>
      <c r="C98" s="442"/>
      <c r="D98" s="443"/>
      <c r="E98" s="444"/>
      <c r="F98" s="445"/>
      <c r="G98" s="431"/>
      <c r="H98" s="431"/>
      <c r="I98" s="431"/>
      <c r="J98" s="431"/>
      <c r="K98" s="431"/>
      <c r="L98" s="431"/>
      <c r="M98" s="446"/>
      <c r="N98" s="444"/>
      <c r="O98" s="442"/>
      <c r="P98" s="446"/>
      <c r="Q98" s="423"/>
      <c r="S98" s="387"/>
      <c r="T98" s="390"/>
      <c r="U98" s="387"/>
      <c r="V98" s="390"/>
      <c r="W98"/>
      <c r="X98"/>
      <c r="Y98"/>
      <c r="Z98"/>
      <c r="AA98"/>
    </row>
    <row r="99" spans="1:27" s="237" customFormat="1">
      <c r="A99" s="442"/>
      <c r="B99" s="442"/>
      <c r="C99" s="442"/>
      <c r="D99" s="443"/>
      <c r="E99" s="444"/>
      <c r="F99" s="445"/>
      <c r="G99" s="431"/>
      <c r="H99" s="431"/>
      <c r="I99" s="431"/>
      <c r="J99" s="431"/>
      <c r="K99" s="431"/>
      <c r="L99" s="431"/>
      <c r="M99" s="446"/>
      <c r="N99" s="444"/>
      <c r="O99" s="442"/>
      <c r="P99" s="446"/>
      <c r="Q99" s="423"/>
      <c r="S99" s="387"/>
      <c r="T99" s="390"/>
      <c r="U99" s="387"/>
      <c r="V99" s="390"/>
      <c r="W99"/>
      <c r="X99"/>
      <c r="Y99"/>
      <c r="Z99"/>
      <c r="AA99"/>
    </row>
    <row r="100" spans="1:27" s="237" customFormat="1">
      <c r="A100" s="442"/>
      <c r="B100" s="442"/>
      <c r="C100" s="442"/>
      <c r="D100" s="443"/>
      <c r="E100" s="444"/>
      <c r="F100" s="445"/>
      <c r="G100" s="431"/>
      <c r="H100" s="431"/>
      <c r="I100" s="431"/>
      <c r="J100" s="431"/>
      <c r="K100" s="431"/>
      <c r="L100" s="431"/>
      <c r="M100" s="446"/>
      <c r="N100" s="444"/>
      <c r="O100" s="442"/>
      <c r="P100" s="446"/>
      <c r="Q100" s="423"/>
      <c r="S100" s="387"/>
      <c r="T100" s="390"/>
      <c r="U100" s="387"/>
      <c r="V100" s="390"/>
      <c r="W100"/>
      <c r="X100"/>
      <c r="Y100"/>
      <c r="Z100"/>
      <c r="AA100"/>
    </row>
    <row r="101" spans="1:27" s="237" customFormat="1">
      <c r="A101" s="442"/>
      <c r="B101" s="442"/>
      <c r="C101" s="442"/>
      <c r="D101" s="443"/>
      <c r="E101" s="444"/>
      <c r="F101" s="445"/>
      <c r="G101" s="431"/>
      <c r="H101" s="431"/>
      <c r="I101" s="431"/>
      <c r="J101" s="431"/>
      <c r="K101" s="431"/>
      <c r="L101" s="431"/>
      <c r="M101" s="446"/>
      <c r="N101" s="444"/>
      <c r="O101" s="442"/>
      <c r="P101" s="446"/>
      <c r="Q101" s="423"/>
      <c r="S101" s="387"/>
      <c r="T101" s="390"/>
      <c r="U101" s="387"/>
      <c r="V101" s="390"/>
      <c r="W101"/>
      <c r="X101"/>
      <c r="Y101"/>
      <c r="Z101"/>
      <c r="AA101"/>
    </row>
    <row r="102" spans="1:27" s="237" customFormat="1">
      <c r="A102" s="442"/>
      <c r="B102" s="442"/>
      <c r="C102" s="442"/>
      <c r="D102" s="443"/>
      <c r="E102" s="444"/>
      <c r="F102" s="445"/>
      <c r="G102" s="431"/>
      <c r="H102" s="431"/>
      <c r="I102" s="431"/>
      <c r="J102" s="431"/>
      <c r="K102" s="431"/>
      <c r="L102" s="431"/>
      <c r="M102" s="446"/>
      <c r="N102" s="444"/>
      <c r="O102" s="442"/>
      <c r="P102" s="446"/>
      <c r="Q102" s="423"/>
      <c r="S102" s="387"/>
      <c r="T102" s="390"/>
      <c r="U102" s="387"/>
      <c r="V102" s="390"/>
      <c r="W102"/>
      <c r="X102"/>
      <c r="Y102"/>
      <c r="Z102"/>
      <c r="AA102"/>
    </row>
    <row r="103" spans="1:27" s="237" customFormat="1">
      <c r="A103" s="442"/>
      <c r="B103" s="442"/>
      <c r="C103" s="442"/>
      <c r="D103" s="443"/>
      <c r="E103" s="444"/>
      <c r="F103" s="445"/>
      <c r="G103" s="431"/>
      <c r="H103" s="431"/>
      <c r="I103" s="431"/>
      <c r="J103" s="431"/>
      <c r="K103" s="431"/>
      <c r="L103" s="431"/>
      <c r="M103" s="446"/>
      <c r="N103" s="444"/>
      <c r="O103" s="442"/>
      <c r="P103" s="446"/>
      <c r="Q103" s="423"/>
      <c r="S103" s="387"/>
      <c r="T103" s="390"/>
      <c r="U103" s="387"/>
      <c r="V103" s="390"/>
      <c r="W103"/>
      <c r="X103"/>
      <c r="Y103"/>
      <c r="Z103"/>
      <c r="AA103"/>
    </row>
    <row r="104" spans="1:27" s="237" customFormat="1">
      <c r="A104" s="442"/>
      <c r="B104" s="442"/>
      <c r="C104" s="442"/>
      <c r="D104" s="443"/>
      <c r="E104" s="444"/>
      <c r="F104" s="445"/>
      <c r="G104" s="431"/>
      <c r="H104" s="431"/>
      <c r="I104" s="431"/>
      <c r="J104" s="431"/>
      <c r="K104" s="431"/>
      <c r="L104" s="431"/>
      <c r="M104" s="446"/>
      <c r="N104" s="444"/>
      <c r="O104" s="442"/>
      <c r="P104" s="446"/>
      <c r="Q104" s="423"/>
      <c r="S104" s="387"/>
      <c r="T104" s="390"/>
      <c r="U104" s="387"/>
      <c r="V104" s="390"/>
      <c r="W104"/>
      <c r="X104"/>
      <c r="Y104"/>
      <c r="Z104"/>
      <c r="AA104"/>
    </row>
    <row r="105" spans="1:27" s="237" customFormat="1">
      <c r="A105" s="442"/>
      <c r="B105" s="442"/>
      <c r="C105" s="442"/>
      <c r="D105" s="443"/>
      <c r="E105" s="444"/>
      <c r="F105" s="445"/>
      <c r="G105" s="431"/>
      <c r="H105" s="431"/>
      <c r="I105" s="431"/>
      <c r="J105" s="431"/>
      <c r="K105" s="431"/>
      <c r="L105" s="431"/>
      <c r="M105" s="446"/>
      <c r="N105" s="444"/>
      <c r="O105" s="442"/>
      <c r="P105" s="446"/>
      <c r="Q105" s="423"/>
      <c r="S105" s="387"/>
      <c r="T105" s="390"/>
      <c r="U105" s="387"/>
      <c r="V105" s="390"/>
      <c r="W105"/>
      <c r="X105"/>
      <c r="Y105"/>
      <c r="Z105"/>
      <c r="AA105"/>
    </row>
    <row r="106" spans="1:27" s="237" customFormat="1">
      <c r="A106" s="442"/>
      <c r="B106" s="442"/>
      <c r="C106" s="442"/>
      <c r="D106" s="443"/>
      <c r="E106" s="444"/>
      <c r="F106" s="445"/>
      <c r="G106" s="431"/>
      <c r="H106" s="431"/>
      <c r="I106" s="431"/>
      <c r="J106" s="431"/>
      <c r="K106" s="431"/>
      <c r="L106" s="431"/>
      <c r="M106" s="446"/>
      <c r="N106" s="444"/>
      <c r="O106" s="442"/>
      <c r="P106" s="446"/>
      <c r="Q106" s="423"/>
      <c r="S106" s="387"/>
      <c r="T106" s="390"/>
      <c r="U106" s="387"/>
      <c r="V106" s="390"/>
      <c r="W106"/>
      <c r="X106"/>
      <c r="Y106"/>
      <c r="Z106"/>
      <c r="AA106"/>
    </row>
    <row r="107" spans="1:27" s="237" customFormat="1">
      <c r="A107" s="442"/>
      <c r="B107" s="442"/>
      <c r="C107" s="442"/>
      <c r="D107" s="443"/>
      <c r="E107" s="444"/>
      <c r="F107" s="445"/>
      <c r="G107" s="431"/>
      <c r="H107" s="431"/>
      <c r="I107" s="431"/>
      <c r="J107" s="431"/>
      <c r="K107" s="431"/>
      <c r="L107" s="431"/>
      <c r="M107" s="446"/>
      <c r="N107" s="444"/>
      <c r="O107" s="442"/>
      <c r="P107" s="446"/>
      <c r="Q107" s="423"/>
      <c r="S107" s="387"/>
      <c r="T107" s="390"/>
      <c r="U107" s="387"/>
      <c r="V107" s="390"/>
      <c r="W107"/>
      <c r="X107"/>
      <c r="Y107"/>
      <c r="Z107"/>
      <c r="AA107"/>
    </row>
    <row r="108" spans="1:27" s="237" customFormat="1">
      <c r="A108" s="442"/>
      <c r="B108" s="442"/>
      <c r="C108" s="442"/>
      <c r="D108" s="443"/>
      <c r="E108" s="444"/>
      <c r="F108" s="445"/>
      <c r="G108" s="431"/>
      <c r="H108" s="431"/>
      <c r="I108" s="431"/>
      <c r="J108" s="431"/>
      <c r="K108" s="431"/>
      <c r="L108" s="431"/>
      <c r="M108" s="446"/>
      <c r="N108" s="444"/>
      <c r="O108" s="442"/>
      <c r="P108" s="446"/>
      <c r="Q108" s="423"/>
      <c r="S108" s="387"/>
      <c r="T108" s="390"/>
      <c r="U108" s="387"/>
      <c r="V108" s="390"/>
      <c r="W108"/>
      <c r="X108"/>
      <c r="Y108"/>
      <c r="Z108"/>
      <c r="AA108"/>
    </row>
    <row r="109" spans="1:27" s="237" customFormat="1">
      <c r="A109" s="442"/>
      <c r="B109" s="442"/>
      <c r="C109" s="442"/>
      <c r="D109" s="443"/>
      <c r="E109" s="444"/>
      <c r="F109" s="445"/>
      <c r="G109" s="431"/>
      <c r="H109" s="431"/>
      <c r="I109" s="431"/>
      <c r="J109" s="431"/>
      <c r="K109" s="431"/>
      <c r="L109" s="431"/>
      <c r="M109" s="446"/>
      <c r="N109" s="444"/>
      <c r="O109" s="442"/>
      <c r="P109" s="446"/>
      <c r="Q109" s="423"/>
      <c r="S109" s="387"/>
      <c r="T109" s="390"/>
      <c r="U109" s="387"/>
      <c r="V109" s="390"/>
      <c r="W109"/>
      <c r="X109"/>
      <c r="Y109"/>
      <c r="Z109"/>
      <c r="AA109"/>
    </row>
    <row r="110" spans="1:27" s="237" customFormat="1">
      <c r="A110" s="442"/>
      <c r="B110" s="442"/>
      <c r="C110" s="442"/>
      <c r="D110" s="443"/>
      <c r="E110" s="444"/>
      <c r="F110" s="445"/>
      <c r="G110" s="431"/>
      <c r="H110" s="431"/>
      <c r="I110" s="431"/>
      <c r="J110" s="431"/>
      <c r="K110" s="431"/>
      <c r="L110" s="431"/>
      <c r="M110" s="446"/>
      <c r="N110" s="444"/>
      <c r="O110" s="442"/>
      <c r="P110" s="446"/>
      <c r="Q110" s="423"/>
      <c r="S110" s="387"/>
      <c r="T110" s="390"/>
      <c r="U110" s="387"/>
      <c r="V110" s="390"/>
      <c r="W110"/>
      <c r="X110"/>
      <c r="Y110"/>
      <c r="Z110"/>
      <c r="AA110"/>
    </row>
    <row r="111" spans="1:27" s="237" customFormat="1">
      <c r="A111" s="442"/>
      <c r="B111" s="442"/>
      <c r="C111" s="442"/>
      <c r="D111" s="443"/>
      <c r="E111" s="444"/>
      <c r="F111" s="445"/>
      <c r="G111" s="431"/>
      <c r="H111" s="431"/>
      <c r="I111" s="431"/>
      <c r="J111" s="431"/>
      <c r="K111" s="431"/>
      <c r="L111" s="431"/>
      <c r="M111" s="446"/>
      <c r="N111" s="444"/>
      <c r="O111" s="442"/>
      <c r="P111" s="446"/>
      <c r="Q111" s="423"/>
      <c r="S111" s="387"/>
      <c r="T111" s="390"/>
      <c r="U111" s="387"/>
      <c r="V111" s="390"/>
      <c r="W111"/>
      <c r="X111"/>
      <c r="Y111"/>
      <c r="Z111"/>
      <c r="AA111"/>
    </row>
    <row r="112" spans="1:27" s="237" customFormat="1">
      <c r="A112" s="442"/>
      <c r="B112" s="442"/>
      <c r="C112" s="442"/>
      <c r="D112" s="443"/>
      <c r="E112" s="444"/>
      <c r="F112" s="445"/>
      <c r="G112" s="431"/>
      <c r="H112" s="431"/>
      <c r="I112" s="431"/>
      <c r="J112" s="431"/>
      <c r="K112" s="431"/>
      <c r="L112" s="431"/>
      <c r="M112" s="446"/>
      <c r="N112" s="444"/>
      <c r="O112" s="442"/>
      <c r="P112" s="446"/>
      <c r="Q112" s="423"/>
      <c r="S112" s="387"/>
      <c r="T112" s="390"/>
      <c r="U112" s="387"/>
      <c r="V112" s="390"/>
      <c r="W112"/>
      <c r="X112"/>
      <c r="Y112"/>
      <c r="Z112"/>
      <c r="AA112"/>
    </row>
    <row r="113" spans="1:27" s="237" customFormat="1">
      <c r="A113" s="442"/>
      <c r="B113" s="442"/>
      <c r="C113" s="442"/>
      <c r="D113" s="443"/>
      <c r="E113" s="444"/>
      <c r="F113" s="445"/>
      <c r="G113" s="431"/>
      <c r="H113" s="431"/>
      <c r="I113" s="431"/>
      <c r="J113" s="431"/>
      <c r="K113" s="431"/>
      <c r="L113" s="431"/>
      <c r="M113" s="446"/>
      <c r="N113" s="444"/>
      <c r="O113" s="442"/>
      <c r="P113" s="446"/>
      <c r="Q113" s="423"/>
      <c r="S113" s="387"/>
      <c r="T113" s="390"/>
      <c r="U113" s="387"/>
      <c r="V113" s="390"/>
      <c r="W113"/>
      <c r="X113"/>
      <c r="Y113"/>
      <c r="Z113"/>
      <c r="AA113"/>
    </row>
    <row r="114" spans="1:27" s="237" customFormat="1">
      <c r="A114" s="442"/>
      <c r="B114" s="442"/>
      <c r="C114" s="442"/>
      <c r="D114" s="443"/>
      <c r="E114" s="444"/>
      <c r="F114" s="445"/>
      <c r="G114" s="431"/>
      <c r="H114" s="431"/>
      <c r="I114" s="431"/>
      <c r="J114" s="431"/>
      <c r="K114" s="431"/>
      <c r="L114" s="431"/>
      <c r="M114" s="446"/>
      <c r="N114" s="444"/>
      <c r="O114" s="442"/>
      <c r="P114" s="446"/>
      <c r="Q114" s="423"/>
      <c r="S114" s="387"/>
      <c r="T114" s="390"/>
      <c r="U114" s="387"/>
      <c r="V114" s="390"/>
      <c r="W114"/>
      <c r="X114"/>
      <c r="Y114"/>
      <c r="Z114"/>
      <c r="AA114"/>
    </row>
    <row r="115" spans="1:27" s="237" customFormat="1">
      <c r="A115" s="442"/>
      <c r="B115" s="442"/>
      <c r="C115" s="442"/>
      <c r="D115" s="443"/>
      <c r="E115" s="444"/>
      <c r="F115" s="445"/>
      <c r="G115" s="431"/>
      <c r="H115" s="431"/>
      <c r="I115" s="431"/>
      <c r="J115" s="431"/>
      <c r="K115" s="431"/>
      <c r="L115" s="431"/>
      <c r="M115" s="446"/>
      <c r="N115" s="444"/>
      <c r="O115" s="442"/>
      <c r="P115" s="446"/>
      <c r="Q115" s="423"/>
      <c r="S115" s="387"/>
      <c r="T115" s="390"/>
      <c r="U115" s="387"/>
      <c r="V115" s="390"/>
      <c r="W115"/>
      <c r="X115"/>
      <c r="Y115"/>
      <c r="Z115"/>
      <c r="AA115"/>
    </row>
    <row r="116" spans="1:27" s="237" customFormat="1">
      <c r="A116" s="442"/>
      <c r="B116" s="442"/>
      <c r="C116" s="442"/>
      <c r="D116" s="443"/>
      <c r="E116" s="444"/>
      <c r="F116" s="445"/>
      <c r="G116" s="431"/>
      <c r="H116" s="431"/>
      <c r="I116" s="431"/>
      <c r="J116" s="431"/>
      <c r="K116" s="431"/>
      <c r="L116" s="431"/>
      <c r="M116" s="446"/>
      <c r="N116" s="444"/>
      <c r="O116" s="442"/>
      <c r="P116" s="446"/>
      <c r="Q116" s="423"/>
      <c r="S116" s="387"/>
      <c r="T116" s="390"/>
      <c r="U116" s="387"/>
      <c r="V116" s="390"/>
      <c r="W116"/>
      <c r="X116"/>
      <c r="Y116"/>
      <c r="Z116"/>
      <c r="AA116"/>
    </row>
    <row r="117" spans="1:27" s="237" customFormat="1">
      <c r="A117" s="442"/>
      <c r="B117" s="442"/>
      <c r="C117" s="442"/>
      <c r="D117" s="443"/>
      <c r="E117" s="444"/>
      <c r="F117" s="445"/>
      <c r="G117" s="431"/>
      <c r="H117" s="431"/>
      <c r="I117" s="431"/>
      <c r="J117" s="431"/>
      <c r="K117" s="431"/>
      <c r="L117" s="431"/>
      <c r="M117" s="446"/>
      <c r="N117" s="444"/>
      <c r="O117" s="442"/>
      <c r="P117" s="446"/>
      <c r="Q117" s="423"/>
      <c r="S117" s="387"/>
      <c r="T117" s="390"/>
      <c r="U117" s="387"/>
      <c r="V117" s="390"/>
      <c r="W117"/>
      <c r="X117"/>
      <c r="Y117"/>
      <c r="Z117"/>
      <c r="AA117"/>
    </row>
    <row r="118" spans="1:27" s="237" customFormat="1">
      <c r="A118" s="442"/>
      <c r="B118" s="442"/>
      <c r="C118" s="442"/>
      <c r="D118" s="443"/>
      <c r="E118" s="444"/>
      <c r="F118" s="445"/>
      <c r="G118" s="431"/>
      <c r="H118" s="431"/>
      <c r="I118" s="431"/>
      <c r="J118" s="431"/>
      <c r="K118" s="431"/>
      <c r="L118" s="431"/>
      <c r="M118" s="446"/>
      <c r="N118" s="444"/>
      <c r="O118" s="442"/>
      <c r="P118" s="446"/>
      <c r="Q118" s="423"/>
      <c r="S118" s="387"/>
      <c r="T118" s="390"/>
      <c r="U118" s="387"/>
      <c r="V118" s="390"/>
      <c r="W118"/>
      <c r="X118"/>
      <c r="Y118"/>
      <c r="Z118"/>
      <c r="AA118"/>
    </row>
    <row r="119" spans="1:27" s="237" customFormat="1">
      <c r="A119" s="442"/>
      <c r="B119" s="442"/>
      <c r="C119" s="442"/>
      <c r="D119" s="443"/>
      <c r="E119" s="444"/>
      <c r="F119" s="445"/>
      <c r="G119" s="431"/>
      <c r="H119" s="431"/>
      <c r="I119" s="431"/>
      <c r="J119" s="431"/>
      <c r="K119" s="431"/>
      <c r="L119" s="431"/>
      <c r="M119" s="446"/>
      <c r="N119" s="444"/>
      <c r="O119" s="442"/>
      <c r="P119" s="446"/>
      <c r="Q119" s="423"/>
      <c r="S119" s="387"/>
      <c r="T119" s="390"/>
      <c r="U119" s="387"/>
      <c r="V119" s="390"/>
      <c r="W119"/>
      <c r="X119"/>
      <c r="Y119"/>
      <c r="Z119"/>
      <c r="AA119"/>
    </row>
    <row r="120" spans="1:27" s="237" customFormat="1">
      <c r="A120" s="442"/>
      <c r="B120" s="442"/>
      <c r="C120" s="442"/>
      <c r="D120" s="443"/>
      <c r="E120" s="444"/>
      <c r="F120" s="445"/>
      <c r="G120" s="431"/>
      <c r="H120" s="431"/>
      <c r="I120" s="431"/>
      <c r="J120" s="431"/>
      <c r="K120" s="431"/>
      <c r="L120" s="431"/>
      <c r="M120" s="446"/>
      <c r="N120" s="444"/>
      <c r="O120" s="442"/>
      <c r="P120" s="446"/>
      <c r="Q120" s="423"/>
      <c r="S120" s="387"/>
      <c r="T120" s="390"/>
      <c r="U120" s="387"/>
      <c r="V120" s="390"/>
      <c r="W120"/>
      <c r="X120"/>
      <c r="Y120"/>
      <c r="Z120"/>
      <c r="AA120"/>
    </row>
    <row r="121" spans="1:27" s="237" customFormat="1">
      <c r="A121" s="442"/>
      <c r="B121" s="442"/>
      <c r="C121" s="442"/>
      <c r="D121" s="443"/>
      <c r="E121" s="444"/>
      <c r="F121" s="445"/>
      <c r="G121" s="431"/>
      <c r="H121" s="431"/>
      <c r="I121" s="431"/>
      <c r="J121" s="431"/>
      <c r="K121" s="431"/>
      <c r="L121" s="431"/>
      <c r="M121" s="446"/>
      <c r="N121" s="444"/>
      <c r="O121" s="442"/>
      <c r="P121" s="446"/>
      <c r="Q121" s="423"/>
      <c r="S121" s="387"/>
      <c r="T121" s="390"/>
      <c r="U121" s="387"/>
      <c r="V121" s="390"/>
      <c r="W121"/>
      <c r="X121"/>
      <c r="Y121"/>
      <c r="Z121"/>
      <c r="AA121"/>
    </row>
    <row r="122" spans="1:27" s="237" customFormat="1">
      <c r="A122" s="442"/>
      <c r="B122" s="442"/>
      <c r="C122" s="442"/>
      <c r="D122" s="443"/>
      <c r="E122" s="444"/>
      <c r="F122" s="445"/>
      <c r="G122" s="431"/>
      <c r="H122" s="431"/>
      <c r="I122" s="431"/>
      <c r="J122" s="431"/>
      <c r="K122" s="431"/>
      <c r="L122" s="431"/>
      <c r="M122" s="446"/>
      <c r="N122" s="444"/>
      <c r="O122" s="442"/>
      <c r="P122" s="446"/>
      <c r="Q122" s="423"/>
      <c r="S122" s="387"/>
      <c r="T122" s="390"/>
      <c r="U122" s="387"/>
      <c r="V122" s="390"/>
      <c r="W122"/>
      <c r="X122"/>
      <c r="Y122"/>
      <c r="Z122"/>
      <c r="AA122"/>
    </row>
    <row r="123" spans="1:27" s="237" customFormat="1">
      <c r="A123" s="442"/>
      <c r="B123" s="442"/>
      <c r="C123" s="442"/>
      <c r="D123" s="443"/>
      <c r="E123" s="444"/>
      <c r="F123" s="445"/>
      <c r="G123" s="431"/>
      <c r="H123" s="431"/>
      <c r="I123" s="431"/>
      <c r="J123" s="431"/>
      <c r="K123" s="431"/>
      <c r="L123" s="431"/>
      <c r="M123" s="446"/>
      <c r="N123" s="444"/>
      <c r="O123" s="442"/>
      <c r="P123" s="446"/>
      <c r="Q123" s="423"/>
      <c r="S123" s="387"/>
      <c r="T123" s="390"/>
      <c r="U123" s="387"/>
      <c r="V123" s="390"/>
      <c r="W123"/>
      <c r="X123"/>
      <c r="Y123"/>
      <c r="Z123"/>
      <c r="AA123"/>
    </row>
    <row r="124" spans="1:27" s="237" customFormat="1">
      <c r="A124" s="442"/>
      <c r="B124" s="442"/>
      <c r="C124" s="442"/>
      <c r="D124" s="443"/>
      <c r="E124" s="444"/>
      <c r="F124" s="445"/>
      <c r="G124" s="431"/>
      <c r="H124" s="431"/>
      <c r="I124" s="431"/>
      <c r="J124" s="431"/>
      <c r="K124" s="431"/>
      <c r="L124" s="431"/>
      <c r="M124" s="446"/>
      <c r="N124" s="444"/>
      <c r="O124" s="442"/>
      <c r="P124" s="446"/>
      <c r="Q124" s="423"/>
      <c r="S124" s="387"/>
      <c r="T124" s="390"/>
      <c r="U124" s="387"/>
      <c r="V124" s="390"/>
      <c r="W124"/>
      <c r="X124"/>
      <c r="Y124"/>
      <c r="Z124"/>
      <c r="AA124"/>
    </row>
    <row r="125" spans="1:27" s="237" customFormat="1">
      <c r="A125" s="442"/>
      <c r="B125" s="442"/>
      <c r="C125" s="442"/>
      <c r="D125" s="443"/>
      <c r="E125" s="444"/>
      <c r="F125" s="445"/>
      <c r="G125" s="431"/>
      <c r="H125" s="431"/>
      <c r="I125" s="431"/>
      <c r="J125" s="431"/>
      <c r="K125" s="431"/>
      <c r="L125" s="431"/>
      <c r="M125" s="446"/>
      <c r="N125" s="444"/>
      <c r="O125" s="442"/>
      <c r="P125" s="446"/>
      <c r="Q125" s="423"/>
      <c r="S125" s="387"/>
      <c r="T125" s="390"/>
      <c r="U125" s="387"/>
      <c r="V125" s="390"/>
      <c r="W125"/>
      <c r="X125"/>
      <c r="Y125"/>
      <c r="Z125"/>
      <c r="AA125"/>
    </row>
    <row r="126" spans="1:27" s="237" customFormat="1">
      <c r="A126" s="442"/>
      <c r="B126" s="442"/>
      <c r="C126" s="442"/>
      <c r="D126" s="443"/>
      <c r="E126" s="444"/>
      <c r="F126" s="445"/>
      <c r="G126" s="431"/>
      <c r="H126" s="431"/>
      <c r="I126" s="431"/>
      <c r="J126" s="431"/>
      <c r="K126" s="431"/>
      <c r="L126" s="431"/>
      <c r="M126" s="446"/>
      <c r="N126" s="444"/>
      <c r="O126" s="442"/>
      <c r="P126" s="446"/>
      <c r="Q126" s="423"/>
      <c r="S126" s="387"/>
      <c r="T126" s="390"/>
      <c r="U126" s="387"/>
      <c r="V126" s="390"/>
      <c r="W126"/>
      <c r="X126"/>
      <c r="Y126"/>
      <c r="Z126"/>
      <c r="AA126"/>
    </row>
    <row r="127" spans="1:27" s="237" customFormat="1">
      <c r="A127" s="442"/>
      <c r="B127" s="442"/>
      <c r="C127" s="442"/>
      <c r="D127" s="443"/>
      <c r="E127" s="444"/>
      <c r="F127" s="445"/>
      <c r="G127" s="431"/>
      <c r="H127" s="431"/>
      <c r="I127" s="431"/>
      <c r="J127" s="431"/>
      <c r="K127" s="431"/>
      <c r="L127" s="431"/>
      <c r="M127" s="446"/>
      <c r="N127" s="444"/>
      <c r="O127" s="442"/>
      <c r="P127" s="446"/>
      <c r="Q127" s="423"/>
      <c r="S127" s="387"/>
      <c r="T127" s="390"/>
      <c r="U127" s="387"/>
      <c r="V127" s="390"/>
      <c r="W127"/>
      <c r="X127"/>
      <c r="Y127"/>
      <c r="Z127"/>
      <c r="AA127"/>
    </row>
    <row r="128" spans="1:27" s="237" customFormat="1">
      <c r="A128" s="442"/>
      <c r="B128" s="442"/>
      <c r="C128" s="442"/>
      <c r="D128" s="443"/>
      <c r="E128" s="444"/>
      <c r="F128" s="445"/>
      <c r="G128" s="431"/>
      <c r="H128" s="431"/>
      <c r="I128" s="431"/>
      <c r="J128" s="431"/>
      <c r="K128" s="431"/>
      <c r="L128" s="431"/>
      <c r="M128" s="446"/>
      <c r="N128" s="444"/>
      <c r="O128" s="442"/>
      <c r="P128" s="446"/>
      <c r="Q128" s="423"/>
      <c r="S128" s="387"/>
      <c r="T128" s="390"/>
      <c r="U128" s="387"/>
      <c r="V128" s="390"/>
      <c r="W128"/>
      <c r="X128"/>
      <c r="Y128"/>
      <c r="Z128"/>
      <c r="AA128"/>
    </row>
    <row r="129" spans="1:27" s="237" customFormat="1">
      <c r="A129" s="442"/>
      <c r="B129" s="442"/>
      <c r="C129" s="442"/>
      <c r="D129" s="443"/>
      <c r="E129" s="444"/>
      <c r="F129" s="445"/>
      <c r="G129" s="431"/>
      <c r="H129" s="431"/>
      <c r="I129" s="431"/>
      <c r="J129" s="431"/>
      <c r="K129" s="431"/>
      <c r="L129" s="431"/>
      <c r="M129" s="446"/>
      <c r="N129" s="444"/>
      <c r="O129" s="442"/>
      <c r="P129" s="446"/>
      <c r="Q129" s="423"/>
      <c r="S129" s="387"/>
      <c r="T129" s="390"/>
      <c r="U129" s="387"/>
      <c r="V129" s="390"/>
      <c r="W129"/>
      <c r="X129"/>
      <c r="Y129"/>
      <c r="Z129"/>
      <c r="AA129"/>
    </row>
    <row r="130" spans="1:27" s="237" customFormat="1">
      <c r="A130" s="442"/>
      <c r="B130" s="442"/>
      <c r="C130" s="442"/>
      <c r="D130" s="443"/>
      <c r="E130" s="444"/>
      <c r="F130" s="445"/>
      <c r="G130" s="431"/>
      <c r="H130" s="431"/>
      <c r="I130" s="431"/>
      <c r="J130" s="431"/>
      <c r="K130" s="431"/>
      <c r="L130" s="431"/>
      <c r="M130" s="446"/>
      <c r="N130" s="444"/>
      <c r="O130" s="442"/>
      <c r="P130" s="446"/>
      <c r="Q130" s="423"/>
      <c r="S130" s="387"/>
      <c r="T130" s="390"/>
      <c r="U130" s="387"/>
      <c r="V130" s="390"/>
      <c r="W130"/>
      <c r="X130"/>
      <c r="Y130"/>
      <c r="Z130"/>
      <c r="AA130"/>
    </row>
    <row r="131" spans="1:27" s="237" customFormat="1">
      <c r="A131" s="442"/>
      <c r="B131" s="442"/>
      <c r="C131" s="442"/>
      <c r="D131" s="443"/>
      <c r="E131" s="444"/>
      <c r="F131" s="445"/>
      <c r="G131" s="431"/>
      <c r="H131" s="431"/>
      <c r="I131" s="431"/>
      <c r="J131" s="431"/>
      <c r="K131" s="431"/>
      <c r="L131" s="431"/>
      <c r="M131" s="446"/>
      <c r="N131" s="444"/>
      <c r="O131" s="442"/>
      <c r="P131" s="446"/>
      <c r="Q131" s="423"/>
      <c r="S131" s="387"/>
      <c r="T131" s="390"/>
      <c r="U131" s="387"/>
      <c r="V131" s="390"/>
      <c r="W131"/>
      <c r="X131"/>
      <c r="Y131"/>
      <c r="Z131"/>
      <c r="AA131"/>
    </row>
    <row r="132" spans="1:27" s="237" customFormat="1">
      <c r="A132" s="442"/>
      <c r="B132" s="442"/>
      <c r="C132" s="442"/>
      <c r="D132" s="443"/>
      <c r="E132" s="444"/>
      <c r="F132" s="445"/>
      <c r="G132" s="431"/>
      <c r="H132" s="431"/>
      <c r="I132" s="431"/>
      <c r="J132" s="431"/>
      <c r="K132" s="431"/>
      <c r="L132" s="431"/>
      <c r="M132" s="446"/>
      <c r="N132" s="444"/>
      <c r="O132" s="442"/>
      <c r="P132" s="446"/>
      <c r="Q132" s="423"/>
      <c r="S132" s="387"/>
      <c r="T132" s="390"/>
      <c r="U132" s="387"/>
      <c r="V132" s="390"/>
      <c r="W132"/>
      <c r="X132"/>
      <c r="Y132"/>
      <c r="Z132"/>
      <c r="AA132"/>
    </row>
    <row r="133" spans="1:27" s="237" customFormat="1">
      <c r="A133" s="442"/>
      <c r="B133" s="442"/>
      <c r="C133" s="442"/>
      <c r="D133" s="443"/>
      <c r="E133" s="444"/>
      <c r="F133" s="445"/>
      <c r="G133" s="431"/>
      <c r="H133" s="431"/>
      <c r="I133" s="431"/>
      <c r="J133" s="431"/>
      <c r="K133" s="431"/>
      <c r="L133" s="431"/>
      <c r="M133" s="446"/>
      <c r="N133" s="444"/>
      <c r="O133" s="442"/>
      <c r="P133" s="446"/>
      <c r="Q133" s="423"/>
      <c r="S133" s="387"/>
      <c r="T133" s="390"/>
      <c r="U133" s="387"/>
      <c r="V133" s="390"/>
      <c r="W133"/>
      <c r="X133"/>
      <c r="Y133"/>
      <c r="Z133"/>
      <c r="AA133"/>
    </row>
    <row r="134" spans="1:27" s="237" customFormat="1">
      <c r="A134" s="442"/>
      <c r="B134" s="442"/>
      <c r="C134" s="442"/>
      <c r="D134" s="443"/>
      <c r="E134" s="444"/>
      <c r="F134" s="445"/>
      <c r="G134" s="431"/>
      <c r="H134" s="431"/>
      <c r="I134" s="431"/>
      <c r="J134" s="431"/>
      <c r="K134" s="431"/>
      <c r="L134" s="431"/>
      <c r="M134" s="446"/>
      <c r="N134" s="444"/>
      <c r="O134" s="442"/>
      <c r="P134" s="446"/>
      <c r="Q134" s="423"/>
      <c r="S134" s="387"/>
      <c r="T134" s="390"/>
      <c r="U134" s="387"/>
      <c r="V134" s="390"/>
      <c r="W134"/>
      <c r="X134"/>
      <c r="Y134"/>
      <c r="Z134"/>
      <c r="AA134"/>
    </row>
    <row r="135" spans="1:27" s="237" customFormat="1">
      <c r="A135" s="442"/>
      <c r="B135" s="442"/>
      <c r="C135" s="442"/>
      <c r="D135" s="443"/>
      <c r="E135" s="444"/>
      <c r="F135" s="445"/>
      <c r="G135" s="431"/>
      <c r="H135" s="431"/>
      <c r="I135" s="431"/>
      <c r="J135" s="431"/>
      <c r="K135" s="431"/>
      <c r="L135" s="431"/>
      <c r="M135" s="446"/>
      <c r="N135" s="444"/>
      <c r="O135" s="442"/>
      <c r="P135" s="446"/>
      <c r="Q135" s="423"/>
      <c r="S135" s="387"/>
      <c r="T135" s="390"/>
      <c r="U135" s="387"/>
      <c r="V135" s="390"/>
      <c r="W135"/>
      <c r="X135"/>
      <c r="Y135"/>
      <c r="Z135"/>
      <c r="AA135"/>
    </row>
    <row r="136" spans="1:27" s="237" customFormat="1">
      <c r="A136" s="442"/>
      <c r="B136" s="442"/>
      <c r="C136" s="442"/>
      <c r="D136" s="443"/>
      <c r="E136" s="444"/>
      <c r="F136" s="445"/>
      <c r="G136" s="431"/>
      <c r="H136" s="431"/>
      <c r="I136" s="431"/>
      <c r="J136" s="431"/>
      <c r="K136" s="431"/>
      <c r="L136" s="431"/>
      <c r="M136" s="446"/>
      <c r="N136" s="444"/>
      <c r="O136" s="442"/>
      <c r="P136" s="446"/>
      <c r="Q136" s="423"/>
      <c r="S136" s="387"/>
      <c r="T136" s="390"/>
      <c r="U136" s="387"/>
      <c r="V136" s="390"/>
      <c r="W136"/>
      <c r="X136"/>
      <c r="Y136"/>
      <c r="Z136"/>
      <c r="AA136"/>
    </row>
    <row r="137" spans="1:27" s="237" customFormat="1">
      <c r="A137" s="442"/>
      <c r="B137" s="442"/>
      <c r="C137" s="442"/>
      <c r="D137" s="443"/>
      <c r="E137" s="444"/>
      <c r="F137" s="445"/>
      <c r="G137" s="431"/>
      <c r="H137" s="431"/>
      <c r="I137" s="431"/>
      <c r="J137" s="431"/>
      <c r="K137" s="431"/>
      <c r="L137" s="431"/>
      <c r="M137" s="446"/>
      <c r="N137" s="444"/>
      <c r="O137" s="442"/>
      <c r="P137" s="446"/>
      <c r="Q137" s="423"/>
      <c r="S137" s="387"/>
      <c r="T137" s="390"/>
      <c r="U137" s="387"/>
      <c r="V137" s="390"/>
      <c r="W137"/>
      <c r="X137"/>
      <c r="Y137"/>
      <c r="Z137"/>
      <c r="AA137"/>
    </row>
    <row r="138" spans="1:27" s="237" customFormat="1">
      <c r="A138" s="442"/>
      <c r="B138" s="442"/>
      <c r="C138" s="442"/>
      <c r="D138" s="443"/>
      <c r="E138" s="444"/>
      <c r="F138" s="445"/>
      <c r="G138" s="431"/>
      <c r="H138" s="431"/>
      <c r="I138" s="431"/>
      <c r="J138" s="431"/>
      <c r="K138" s="431"/>
      <c r="L138" s="431"/>
      <c r="M138" s="446"/>
      <c r="N138" s="444"/>
      <c r="O138" s="442"/>
      <c r="P138" s="446"/>
      <c r="Q138" s="423"/>
      <c r="S138" s="387"/>
      <c r="T138" s="390"/>
      <c r="U138" s="387"/>
      <c r="V138" s="390"/>
      <c r="W138"/>
      <c r="X138"/>
      <c r="Y138"/>
      <c r="Z138"/>
      <c r="AA138"/>
    </row>
    <row r="139" spans="1:27" s="237" customFormat="1">
      <c r="A139" s="442"/>
      <c r="B139" s="442"/>
      <c r="C139" s="442"/>
      <c r="D139" s="443"/>
      <c r="E139" s="444"/>
      <c r="F139" s="445"/>
      <c r="G139" s="431"/>
      <c r="H139" s="431"/>
      <c r="I139" s="431"/>
      <c r="J139" s="431"/>
      <c r="K139" s="431"/>
      <c r="L139" s="431"/>
      <c r="M139" s="446"/>
      <c r="N139" s="444"/>
      <c r="O139" s="442"/>
      <c r="P139" s="446"/>
      <c r="Q139" s="423"/>
      <c r="S139" s="387"/>
      <c r="T139" s="390"/>
      <c r="U139" s="387"/>
      <c r="V139" s="390"/>
      <c r="W139"/>
      <c r="X139"/>
      <c r="Y139"/>
      <c r="Z139"/>
      <c r="AA139"/>
    </row>
    <row r="140" spans="1:27" s="237" customFormat="1">
      <c r="A140" s="442"/>
      <c r="B140" s="442"/>
      <c r="C140" s="442"/>
      <c r="D140" s="443"/>
      <c r="E140" s="444"/>
      <c r="F140" s="445"/>
      <c r="G140" s="431"/>
      <c r="H140" s="431"/>
      <c r="I140" s="431"/>
      <c r="J140" s="431"/>
      <c r="K140" s="431"/>
      <c r="L140" s="431"/>
      <c r="M140" s="446"/>
      <c r="N140" s="444"/>
      <c r="O140" s="442"/>
      <c r="P140" s="446"/>
      <c r="Q140" s="423"/>
      <c r="S140" s="387"/>
      <c r="T140" s="390"/>
      <c r="U140" s="387"/>
      <c r="V140" s="390"/>
      <c r="W140"/>
      <c r="X140"/>
      <c r="Y140"/>
      <c r="Z140"/>
      <c r="AA140"/>
    </row>
    <row r="141" spans="1:27" s="237" customFormat="1">
      <c r="A141" s="442"/>
      <c r="B141" s="442"/>
      <c r="C141" s="442"/>
      <c r="D141" s="443"/>
      <c r="E141" s="444"/>
      <c r="F141" s="445"/>
      <c r="G141" s="431"/>
      <c r="H141" s="431"/>
      <c r="I141" s="431"/>
      <c r="J141" s="431"/>
      <c r="K141" s="431"/>
      <c r="L141" s="431"/>
      <c r="M141" s="446"/>
      <c r="N141" s="444"/>
      <c r="O141" s="442"/>
      <c r="P141" s="446"/>
      <c r="Q141" s="423"/>
      <c r="S141" s="387"/>
      <c r="T141" s="390"/>
      <c r="U141" s="387"/>
      <c r="V141" s="390"/>
      <c r="W141"/>
      <c r="X141"/>
      <c r="Y141"/>
      <c r="Z141"/>
      <c r="AA141"/>
    </row>
    <row r="142" spans="1:27" s="237" customFormat="1">
      <c r="A142" s="442"/>
      <c r="B142" s="442"/>
      <c r="C142" s="442"/>
      <c r="D142" s="443"/>
      <c r="E142" s="444"/>
      <c r="F142" s="445"/>
      <c r="G142" s="431"/>
      <c r="H142" s="431"/>
      <c r="I142" s="431"/>
      <c r="J142" s="431"/>
      <c r="K142" s="431"/>
      <c r="L142" s="431"/>
      <c r="M142" s="446"/>
      <c r="N142" s="444"/>
      <c r="O142" s="442"/>
      <c r="P142" s="446"/>
      <c r="Q142" s="423"/>
      <c r="S142" s="387"/>
      <c r="T142" s="390"/>
      <c r="U142" s="387"/>
      <c r="V142" s="390"/>
      <c r="W142"/>
      <c r="X142"/>
      <c r="Y142"/>
      <c r="Z142"/>
      <c r="AA142"/>
    </row>
    <row r="143" spans="1:27" s="237" customFormat="1">
      <c r="A143" s="442"/>
      <c r="B143" s="442"/>
      <c r="C143" s="442"/>
      <c r="D143" s="443"/>
      <c r="E143" s="444"/>
      <c r="F143" s="445"/>
      <c r="G143" s="431"/>
      <c r="H143" s="431"/>
      <c r="I143" s="431"/>
      <c r="J143" s="431"/>
      <c r="K143" s="431"/>
      <c r="L143" s="431"/>
      <c r="M143" s="446"/>
      <c r="N143" s="444"/>
      <c r="O143" s="442"/>
      <c r="P143" s="446"/>
      <c r="Q143" s="423"/>
      <c r="S143" s="387"/>
      <c r="T143" s="390"/>
      <c r="U143" s="387"/>
      <c r="V143" s="390"/>
      <c r="W143"/>
      <c r="X143"/>
      <c r="Y143"/>
      <c r="Z143"/>
      <c r="AA143"/>
    </row>
    <row r="144" spans="1:27" s="237" customFormat="1">
      <c r="A144" s="442"/>
      <c r="B144" s="442"/>
      <c r="C144" s="442"/>
      <c r="D144" s="443"/>
      <c r="E144" s="444"/>
      <c r="F144" s="445"/>
      <c r="G144" s="431"/>
      <c r="H144" s="431"/>
      <c r="I144" s="431"/>
      <c r="J144" s="431"/>
      <c r="K144" s="431"/>
      <c r="L144" s="431"/>
      <c r="M144" s="446"/>
      <c r="N144" s="444"/>
      <c r="O144" s="442"/>
      <c r="P144" s="446"/>
      <c r="Q144" s="423"/>
      <c r="S144" s="387"/>
      <c r="T144" s="390"/>
      <c r="U144" s="387"/>
      <c r="V144" s="390"/>
      <c r="W144"/>
      <c r="X144"/>
      <c r="Y144"/>
      <c r="Z144"/>
      <c r="AA144"/>
    </row>
    <row r="145" spans="1:27" s="237" customFormat="1">
      <c r="A145" s="442"/>
      <c r="B145" s="442"/>
      <c r="C145" s="442"/>
      <c r="D145" s="443"/>
      <c r="E145" s="444"/>
      <c r="F145" s="445"/>
      <c r="G145" s="431"/>
      <c r="H145" s="431"/>
      <c r="I145" s="431"/>
      <c r="J145" s="431"/>
      <c r="K145" s="431"/>
      <c r="L145" s="431"/>
      <c r="M145" s="446"/>
      <c r="N145" s="444"/>
      <c r="O145" s="442"/>
      <c r="P145" s="446"/>
      <c r="Q145" s="423"/>
      <c r="S145" s="387"/>
      <c r="T145" s="390"/>
      <c r="U145" s="387"/>
      <c r="V145" s="390"/>
      <c r="W145"/>
      <c r="X145"/>
      <c r="Y145"/>
      <c r="Z145"/>
      <c r="AA145"/>
    </row>
    <row r="146" spans="1:27" s="237" customFormat="1">
      <c r="A146" s="442"/>
      <c r="B146" s="442"/>
      <c r="C146" s="442"/>
      <c r="D146" s="443"/>
      <c r="E146" s="444"/>
      <c r="F146" s="445"/>
      <c r="G146" s="431"/>
      <c r="H146" s="431"/>
      <c r="I146" s="431"/>
      <c r="J146" s="431"/>
      <c r="K146" s="431"/>
      <c r="L146" s="431"/>
      <c r="M146" s="446"/>
      <c r="N146" s="444"/>
      <c r="O146" s="442"/>
      <c r="P146" s="446"/>
      <c r="Q146" s="423"/>
      <c r="S146" s="387"/>
      <c r="T146" s="390"/>
      <c r="U146" s="387"/>
      <c r="V146" s="390"/>
      <c r="W146"/>
      <c r="X146"/>
      <c r="Y146"/>
      <c r="Z146"/>
      <c r="AA146"/>
    </row>
    <row r="147" spans="1:27" s="237" customFormat="1">
      <c r="A147" s="442"/>
      <c r="B147" s="442"/>
      <c r="C147" s="442"/>
      <c r="D147" s="443"/>
      <c r="E147" s="444"/>
      <c r="F147" s="445"/>
      <c r="G147" s="431"/>
      <c r="H147" s="431"/>
      <c r="I147" s="431"/>
      <c r="J147" s="431"/>
      <c r="K147" s="431"/>
      <c r="L147" s="431"/>
      <c r="M147" s="446"/>
      <c r="N147" s="444"/>
      <c r="O147" s="442"/>
      <c r="P147" s="446"/>
      <c r="Q147" s="423"/>
      <c r="S147" s="387"/>
      <c r="T147" s="390"/>
      <c r="U147" s="387"/>
      <c r="V147" s="390"/>
      <c r="W147"/>
      <c r="X147"/>
      <c r="Y147"/>
      <c r="Z147"/>
      <c r="AA147"/>
    </row>
    <row r="148" spans="1:27" s="237" customFormat="1">
      <c r="A148" s="442"/>
      <c r="B148" s="442"/>
      <c r="C148" s="442"/>
      <c r="D148" s="443"/>
      <c r="E148" s="444"/>
      <c r="F148" s="445"/>
      <c r="G148" s="431"/>
      <c r="H148" s="431"/>
      <c r="I148" s="431"/>
      <c r="J148" s="431"/>
      <c r="K148" s="431"/>
      <c r="L148" s="431"/>
      <c r="M148" s="446"/>
      <c r="N148" s="444"/>
      <c r="O148" s="442"/>
      <c r="P148" s="446"/>
      <c r="Q148" s="423"/>
      <c r="S148" s="387"/>
      <c r="T148" s="390"/>
      <c r="U148" s="387"/>
      <c r="V148" s="390"/>
      <c r="W148"/>
      <c r="X148"/>
      <c r="Y148"/>
      <c r="Z148"/>
      <c r="AA148"/>
    </row>
    <row r="149" spans="1:27" s="237" customFormat="1">
      <c r="A149" s="442"/>
      <c r="B149" s="442"/>
      <c r="C149" s="442"/>
      <c r="D149" s="443"/>
      <c r="E149" s="444"/>
      <c r="F149" s="445"/>
      <c r="G149" s="431"/>
      <c r="H149" s="431"/>
      <c r="I149" s="431"/>
      <c r="J149" s="431"/>
      <c r="K149" s="431"/>
      <c r="L149" s="431"/>
      <c r="M149" s="446"/>
      <c r="N149" s="444"/>
      <c r="O149" s="442"/>
      <c r="P149" s="446"/>
      <c r="Q149" s="423"/>
      <c r="S149" s="387"/>
      <c r="T149" s="390"/>
      <c r="U149" s="387"/>
      <c r="V149" s="390"/>
      <c r="W149"/>
      <c r="X149"/>
      <c r="Y149"/>
      <c r="Z149"/>
      <c r="AA149"/>
    </row>
    <row r="150" spans="1:27" s="237" customFormat="1">
      <c r="A150" s="442"/>
      <c r="B150" s="442"/>
      <c r="C150" s="442"/>
      <c r="D150" s="443"/>
      <c r="E150" s="444"/>
      <c r="F150" s="445"/>
      <c r="G150" s="431"/>
      <c r="H150" s="431"/>
      <c r="I150" s="431"/>
      <c r="J150" s="431"/>
      <c r="K150" s="431"/>
      <c r="L150" s="431"/>
      <c r="M150" s="446"/>
      <c r="N150" s="444"/>
      <c r="O150" s="442"/>
      <c r="P150" s="446"/>
      <c r="Q150" s="423"/>
      <c r="S150" s="387"/>
      <c r="T150" s="390"/>
      <c r="U150" s="387"/>
      <c r="V150" s="390"/>
      <c r="W150"/>
      <c r="X150"/>
      <c r="Y150"/>
      <c r="Z150"/>
      <c r="AA150"/>
    </row>
    <row r="151" spans="1:27" s="237" customFormat="1">
      <c r="A151" s="442"/>
      <c r="B151" s="442"/>
      <c r="C151" s="442"/>
      <c r="D151" s="443"/>
      <c r="E151" s="444"/>
      <c r="F151" s="445"/>
      <c r="G151" s="431"/>
      <c r="H151" s="431"/>
      <c r="I151" s="431"/>
      <c r="J151" s="431"/>
      <c r="K151" s="431"/>
      <c r="L151" s="431"/>
      <c r="M151" s="446"/>
      <c r="N151" s="444"/>
      <c r="O151" s="442"/>
      <c r="P151" s="446"/>
      <c r="Q151" s="423"/>
      <c r="S151" s="387"/>
      <c r="T151" s="390"/>
      <c r="U151" s="387"/>
      <c r="V151" s="390"/>
      <c r="W151"/>
      <c r="X151"/>
      <c r="Y151"/>
      <c r="Z151"/>
      <c r="AA151"/>
    </row>
    <row r="152" spans="1:27" s="237" customFormat="1">
      <c r="A152" s="442"/>
      <c r="B152" s="442"/>
      <c r="C152" s="442"/>
      <c r="D152" s="443"/>
      <c r="E152" s="444"/>
      <c r="F152" s="445"/>
      <c r="G152" s="431"/>
      <c r="H152" s="431"/>
      <c r="I152" s="431"/>
      <c r="J152" s="431"/>
      <c r="K152" s="431"/>
      <c r="L152" s="431"/>
      <c r="M152" s="446"/>
      <c r="N152" s="444"/>
      <c r="O152" s="442"/>
      <c r="P152" s="446"/>
      <c r="Q152" s="423"/>
      <c r="S152" s="387"/>
      <c r="T152" s="390"/>
      <c r="U152" s="387"/>
      <c r="V152" s="390"/>
      <c r="W152"/>
      <c r="X152"/>
      <c r="Y152"/>
      <c r="Z152"/>
      <c r="AA152"/>
    </row>
    <row r="153" spans="1:27" s="237" customFormat="1">
      <c r="A153" s="442"/>
      <c r="B153" s="442"/>
      <c r="C153" s="442"/>
      <c r="D153" s="443"/>
      <c r="E153" s="444"/>
      <c r="F153" s="445"/>
      <c r="G153" s="431"/>
      <c r="H153" s="431"/>
      <c r="I153" s="431"/>
      <c r="J153" s="431"/>
      <c r="K153" s="431"/>
      <c r="L153" s="431"/>
      <c r="M153" s="446"/>
      <c r="N153" s="444"/>
      <c r="O153" s="442"/>
      <c r="P153" s="446"/>
      <c r="Q153" s="423"/>
      <c r="S153" s="387"/>
      <c r="T153" s="390"/>
      <c r="U153" s="387"/>
      <c r="V153" s="390"/>
      <c r="W153"/>
      <c r="X153"/>
      <c r="Y153"/>
      <c r="Z153"/>
      <c r="AA153"/>
    </row>
    <row r="154" spans="1:27" s="237" customFormat="1">
      <c r="A154" s="442"/>
      <c r="B154" s="442"/>
      <c r="C154" s="442"/>
      <c r="D154" s="443"/>
      <c r="E154" s="444"/>
      <c r="F154" s="445"/>
      <c r="G154" s="431"/>
      <c r="H154" s="431"/>
      <c r="I154" s="431"/>
      <c r="J154" s="431"/>
      <c r="K154" s="431"/>
      <c r="L154" s="431"/>
      <c r="M154" s="446"/>
      <c r="N154" s="444"/>
      <c r="O154" s="442"/>
      <c r="P154" s="446"/>
      <c r="Q154" s="423"/>
      <c r="S154" s="387"/>
      <c r="T154" s="390"/>
      <c r="U154" s="387"/>
      <c r="V154" s="390"/>
      <c r="W154"/>
      <c r="X154"/>
      <c r="Y154"/>
      <c r="Z154"/>
      <c r="AA154"/>
    </row>
    <row r="155" spans="1:27" s="237" customFormat="1">
      <c r="A155" s="442"/>
      <c r="B155" s="442"/>
      <c r="C155" s="442"/>
      <c r="D155" s="443"/>
      <c r="E155" s="444"/>
      <c r="F155" s="445"/>
      <c r="G155" s="431"/>
      <c r="H155" s="431"/>
      <c r="I155" s="431"/>
      <c r="J155" s="431"/>
      <c r="K155" s="431"/>
      <c r="L155" s="431"/>
      <c r="M155" s="446"/>
      <c r="N155" s="444"/>
      <c r="O155" s="442"/>
      <c r="P155" s="446"/>
      <c r="Q155" s="423"/>
      <c r="S155" s="387"/>
      <c r="T155" s="390"/>
      <c r="U155" s="387"/>
      <c r="V155" s="390"/>
      <c r="W155"/>
      <c r="X155"/>
      <c r="Y155"/>
      <c r="Z155"/>
      <c r="AA155"/>
    </row>
    <row r="156" spans="1:27" s="237" customFormat="1">
      <c r="A156" s="442"/>
      <c r="B156" s="442"/>
      <c r="C156" s="442"/>
      <c r="D156" s="443"/>
      <c r="E156" s="444"/>
      <c r="F156" s="445"/>
      <c r="G156" s="431"/>
      <c r="H156" s="431"/>
      <c r="I156" s="431"/>
      <c r="J156" s="431"/>
      <c r="K156" s="431"/>
      <c r="L156" s="431"/>
      <c r="M156" s="446"/>
      <c r="N156" s="444"/>
      <c r="O156" s="442"/>
      <c r="P156" s="446"/>
      <c r="Q156" s="423"/>
      <c r="S156" s="387"/>
      <c r="T156" s="390"/>
      <c r="U156" s="387"/>
      <c r="V156" s="390"/>
      <c r="W156"/>
      <c r="X156"/>
      <c r="Y156"/>
      <c r="Z156"/>
      <c r="AA156"/>
    </row>
    <row r="157" spans="1:27" s="237" customFormat="1">
      <c r="A157" s="442"/>
      <c r="B157" s="442"/>
      <c r="C157" s="442"/>
      <c r="D157" s="443"/>
      <c r="E157" s="444"/>
      <c r="F157" s="445"/>
      <c r="G157" s="431"/>
      <c r="H157" s="431"/>
      <c r="I157" s="431"/>
      <c r="J157" s="431"/>
      <c r="K157" s="431"/>
      <c r="L157" s="431"/>
      <c r="M157" s="446"/>
      <c r="N157" s="444"/>
      <c r="O157" s="442"/>
      <c r="P157" s="446"/>
      <c r="Q157" s="423"/>
      <c r="S157" s="387"/>
      <c r="T157" s="390"/>
      <c r="U157" s="387"/>
      <c r="V157" s="390"/>
      <c r="W157"/>
      <c r="X157"/>
      <c r="Y157"/>
      <c r="Z157"/>
      <c r="AA157"/>
    </row>
    <row r="158" spans="1:27" s="237" customFormat="1">
      <c r="A158" s="442"/>
      <c r="B158" s="442"/>
      <c r="C158" s="442"/>
      <c r="D158" s="443"/>
      <c r="E158" s="444"/>
      <c r="F158" s="445"/>
      <c r="G158" s="431"/>
      <c r="H158" s="431"/>
      <c r="I158" s="431"/>
      <c r="J158" s="431"/>
      <c r="K158" s="431"/>
      <c r="L158" s="431"/>
      <c r="M158" s="446"/>
      <c r="N158" s="444"/>
      <c r="O158" s="442"/>
      <c r="P158" s="446"/>
      <c r="Q158" s="423"/>
      <c r="S158" s="387"/>
      <c r="T158" s="390"/>
      <c r="U158" s="387"/>
      <c r="V158" s="390"/>
      <c r="W158"/>
      <c r="X158"/>
      <c r="Y158"/>
      <c r="Z158"/>
      <c r="AA158"/>
    </row>
    <row r="159" spans="1:27" s="237" customFormat="1">
      <c r="A159" s="442"/>
      <c r="B159" s="442"/>
      <c r="C159" s="442"/>
      <c r="D159" s="443"/>
      <c r="E159" s="444"/>
      <c r="F159" s="445"/>
      <c r="G159" s="431"/>
      <c r="H159" s="431"/>
      <c r="I159" s="431"/>
      <c r="J159" s="431"/>
      <c r="K159" s="431"/>
      <c r="L159" s="431"/>
      <c r="M159" s="446"/>
      <c r="N159" s="444"/>
      <c r="O159" s="442"/>
      <c r="P159" s="446"/>
      <c r="Q159" s="423"/>
      <c r="S159" s="387"/>
      <c r="T159" s="390"/>
      <c r="U159" s="387"/>
      <c r="V159" s="390"/>
      <c r="W159"/>
      <c r="X159"/>
      <c r="Y159"/>
      <c r="Z159"/>
      <c r="AA159"/>
    </row>
    <row r="160" spans="1:27" s="237" customFormat="1">
      <c r="A160" s="442"/>
      <c r="B160" s="442"/>
      <c r="C160" s="442"/>
      <c r="D160" s="443"/>
      <c r="E160" s="444"/>
      <c r="F160" s="445"/>
      <c r="G160" s="431"/>
      <c r="H160" s="431"/>
      <c r="I160" s="431"/>
      <c r="J160" s="431"/>
      <c r="K160" s="431"/>
      <c r="L160" s="431"/>
      <c r="M160" s="446"/>
      <c r="N160" s="444"/>
      <c r="O160" s="442"/>
      <c r="P160" s="446"/>
      <c r="Q160" s="423"/>
      <c r="S160" s="387"/>
      <c r="T160" s="390"/>
      <c r="U160" s="387"/>
      <c r="V160" s="390"/>
      <c r="W160"/>
      <c r="X160"/>
      <c r="Y160"/>
      <c r="Z160"/>
      <c r="AA160"/>
    </row>
    <row r="161" spans="1:27" s="237" customFormat="1">
      <c r="A161" s="442"/>
      <c r="B161" s="442"/>
      <c r="C161" s="442"/>
      <c r="D161" s="443"/>
      <c r="E161" s="444"/>
      <c r="F161" s="445"/>
      <c r="G161" s="431"/>
      <c r="H161" s="431"/>
      <c r="I161" s="431"/>
      <c r="J161" s="431"/>
      <c r="K161" s="431"/>
      <c r="L161" s="431"/>
      <c r="M161" s="446"/>
      <c r="N161" s="444"/>
      <c r="O161" s="442"/>
      <c r="P161" s="446"/>
      <c r="Q161" s="423"/>
      <c r="S161" s="387"/>
      <c r="T161" s="390"/>
      <c r="U161" s="387"/>
      <c r="V161" s="390"/>
      <c r="W161"/>
      <c r="X161"/>
      <c r="Y161"/>
      <c r="Z161"/>
      <c r="AA161"/>
    </row>
    <row r="162" spans="1:27" s="237" customFormat="1">
      <c r="A162" s="442"/>
      <c r="B162" s="442"/>
      <c r="C162" s="442"/>
      <c r="D162" s="443"/>
      <c r="E162" s="444"/>
      <c r="F162" s="445"/>
      <c r="G162" s="431"/>
      <c r="H162" s="431"/>
      <c r="I162" s="431"/>
      <c r="J162" s="431"/>
      <c r="K162" s="431"/>
      <c r="L162" s="431"/>
      <c r="M162" s="446"/>
      <c r="N162" s="444"/>
      <c r="O162" s="442"/>
      <c r="P162" s="446"/>
      <c r="Q162" s="423"/>
      <c r="S162" s="387"/>
      <c r="T162" s="390"/>
      <c r="U162" s="387"/>
      <c r="V162" s="390"/>
      <c r="W162"/>
      <c r="X162"/>
      <c r="Y162"/>
      <c r="Z162"/>
      <c r="AA162"/>
    </row>
    <row r="163" spans="1:27" s="237" customFormat="1">
      <c r="A163" s="442"/>
      <c r="B163" s="442"/>
      <c r="C163" s="442"/>
      <c r="D163" s="443"/>
      <c r="E163" s="444"/>
      <c r="F163" s="445"/>
      <c r="G163" s="431"/>
      <c r="H163" s="431"/>
      <c r="I163" s="431"/>
      <c r="J163" s="431"/>
      <c r="K163" s="431"/>
      <c r="L163" s="431"/>
      <c r="M163" s="446"/>
      <c r="N163" s="444"/>
      <c r="O163" s="442"/>
      <c r="P163" s="446"/>
      <c r="Q163" s="423"/>
      <c r="S163" s="387"/>
      <c r="T163" s="390"/>
      <c r="U163" s="387"/>
      <c r="V163" s="390"/>
      <c r="W163"/>
      <c r="X163"/>
      <c r="Y163"/>
      <c r="Z163"/>
      <c r="AA163"/>
    </row>
    <row r="164" spans="1:27" s="237" customFormat="1">
      <c r="A164" s="442"/>
      <c r="B164" s="442"/>
      <c r="C164" s="442"/>
      <c r="D164" s="443"/>
      <c r="E164" s="444"/>
      <c r="F164" s="445"/>
      <c r="G164" s="431"/>
      <c r="H164" s="431"/>
      <c r="I164" s="431"/>
      <c r="J164" s="431"/>
      <c r="K164" s="431"/>
      <c r="L164" s="431"/>
      <c r="M164" s="446"/>
      <c r="N164" s="444"/>
      <c r="O164" s="442"/>
      <c r="P164" s="446"/>
      <c r="Q164" s="423"/>
      <c r="S164" s="387"/>
      <c r="T164" s="390"/>
      <c r="U164" s="387"/>
      <c r="V164" s="390"/>
      <c r="W164"/>
      <c r="X164"/>
      <c r="Y164"/>
      <c r="Z164"/>
      <c r="AA164"/>
    </row>
    <row r="165" spans="1:27" s="237" customFormat="1">
      <c r="A165" s="442"/>
      <c r="B165" s="442"/>
      <c r="C165" s="442"/>
      <c r="D165" s="443"/>
      <c r="E165" s="444"/>
      <c r="F165" s="445"/>
      <c r="G165" s="431"/>
      <c r="H165" s="431"/>
      <c r="I165" s="431"/>
      <c r="J165" s="431"/>
      <c r="K165" s="431"/>
      <c r="L165" s="431"/>
      <c r="M165" s="446"/>
      <c r="N165" s="444"/>
      <c r="O165" s="442"/>
      <c r="P165" s="446"/>
      <c r="Q165" s="423"/>
      <c r="S165" s="387"/>
      <c r="T165" s="390"/>
      <c r="U165" s="387"/>
      <c r="V165" s="390"/>
      <c r="W165"/>
      <c r="X165"/>
      <c r="Y165"/>
      <c r="Z165"/>
      <c r="AA165"/>
    </row>
    <row r="166" spans="1:27" s="237" customFormat="1">
      <c r="A166" s="442"/>
      <c r="B166" s="442"/>
      <c r="C166" s="442"/>
      <c r="D166" s="443"/>
      <c r="E166" s="444"/>
      <c r="F166" s="445"/>
      <c r="G166" s="431"/>
      <c r="H166" s="431"/>
      <c r="I166" s="431"/>
      <c r="J166" s="431"/>
      <c r="K166" s="431"/>
      <c r="L166" s="431"/>
      <c r="M166" s="446"/>
      <c r="N166" s="444"/>
      <c r="O166" s="442"/>
      <c r="P166" s="446"/>
      <c r="Q166" s="423"/>
      <c r="S166" s="387"/>
      <c r="T166" s="390"/>
      <c r="U166" s="387"/>
      <c r="V166" s="390"/>
      <c r="W166"/>
      <c r="X166"/>
      <c r="Y166"/>
      <c r="Z166"/>
      <c r="AA166"/>
    </row>
    <row r="167" spans="1:27" s="237" customFormat="1">
      <c r="A167" s="442"/>
      <c r="B167" s="442"/>
      <c r="C167" s="442"/>
      <c r="D167" s="443"/>
      <c r="E167" s="444"/>
      <c r="F167" s="445"/>
      <c r="G167" s="431"/>
      <c r="H167" s="431"/>
      <c r="I167" s="431"/>
      <c r="J167" s="431"/>
      <c r="K167" s="431"/>
      <c r="L167" s="431"/>
      <c r="M167" s="446"/>
      <c r="N167" s="444"/>
      <c r="O167" s="442"/>
      <c r="P167" s="446"/>
      <c r="Q167" s="423"/>
      <c r="S167" s="387"/>
      <c r="T167" s="390"/>
      <c r="U167" s="387"/>
      <c r="V167" s="390"/>
      <c r="W167"/>
      <c r="X167"/>
      <c r="Y167"/>
      <c r="Z167"/>
      <c r="AA167"/>
    </row>
    <row r="168" spans="1:27" s="237" customFormat="1">
      <c r="A168" s="442"/>
      <c r="B168" s="442"/>
      <c r="C168" s="442"/>
      <c r="D168" s="443"/>
      <c r="E168" s="444"/>
      <c r="F168" s="445"/>
      <c r="G168" s="431"/>
      <c r="H168" s="431"/>
      <c r="I168" s="431"/>
      <c r="J168" s="431"/>
      <c r="K168" s="431"/>
      <c r="L168" s="431"/>
      <c r="M168" s="446"/>
      <c r="N168" s="444"/>
      <c r="O168" s="442"/>
      <c r="P168" s="446"/>
      <c r="Q168" s="423"/>
      <c r="S168" s="387"/>
      <c r="T168" s="390"/>
      <c r="U168" s="387"/>
      <c r="V168" s="390"/>
      <c r="W168"/>
      <c r="X168"/>
      <c r="Y168"/>
      <c r="Z168"/>
      <c r="AA168"/>
    </row>
    <row r="169" spans="1:27" s="237" customFormat="1">
      <c r="A169" s="442"/>
      <c r="B169" s="442"/>
      <c r="C169" s="442"/>
      <c r="D169" s="443"/>
      <c r="E169" s="444"/>
      <c r="F169" s="445"/>
      <c r="G169" s="431"/>
      <c r="H169" s="431"/>
      <c r="I169" s="431"/>
      <c r="J169" s="431"/>
      <c r="K169" s="431"/>
      <c r="L169" s="431"/>
      <c r="M169" s="446"/>
      <c r="N169" s="444"/>
      <c r="O169" s="442"/>
      <c r="P169" s="446"/>
      <c r="Q169" s="423"/>
      <c r="S169" s="387"/>
      <c r="T169" s="390"/>
      <c r="U169" s="387"/>
      <c r="V169" s="390"/>
      <c r="W169"/>
      <c r="X169"/>
      <c r="Y169"/>
      <c r="Z169"/>
      <c r="AA169"/>
    </row>
    <row r="170" spans="1:27" s="237" customFormat="1">
      <c r="A170" s="442"/>
      <c r="B170" s="442"/>
      <c r="C170" s="442"/>
      <c r="D170" s="443"/>
      <c r="E170" s="444"/>
      <c r="F170" s="445"/>
      <c r="G170" s="431"/>
      <c r="H170" s="431"/>
      <c r="I170" s="431"/>
      <c r="J170" s="431"/>
      <c r="K170" s="431"/>
      <c r="L170" s="431"/>
      <c r="M170" s="446"/>
      <c r="N170" s="444"/>
      <c r="O170" s="442"/>
      <c r="P170" s="446"/>
      <c r="Q170" s="423"/>
      <c r="S170" s="387"/>
      <c r="T170" s="390"/>
      <c r="U170" s="387"/>
      <c r="V170" s="390"/>
      <c r="W170"/>
      <c r="X170"/>
      <c r="Y170"/>
      <c r="Z170"/>
      <c r="AA170"/>
    </row>
    <row r="171" spans="1:27" s="237" customFormat="1">
      <c r="A171" s="442"/>
      <c r="B171" s="442"/>
      <c r="C171" s="442"/>
      <c r="D171" s="443"/>
      <c r="E171" s="444"/>
      <c r="F171" s="445"/>
      <c r="G171" s="431"/>
      <c r="H171" s="431"/>
      <c r="I171" s="431"/>
      <c r="J171" s="431"/>
      <c r="K171" s="431"/>
      <c r="L171" s="431"/>
      <c r="M171" s="446"/>
      <c r="N171" s="444"/>
      <c r="O171" s="442"/>
      <c r="P171" s="446"/>
      <c r="Q171" s="423"/>
      <c r="S171" s="387"/>
      <c r="T171" s="390"/>
      <c r="U171" s="387"/>
      <c r="V171" s="390"/>
      <c r="W171"/>
      <c r="X171"/>
      <c r="Y171"/>
      <c r="Z171"/>
      <c r="AA171"/>
    </row>
    <row r="172" spans="1:27" s="237" customFormat="1">
      <c r="A172" s="442"/>
      <c r="B172" s="442"/>
      <c r="C172" s="442"/>
      <c r="D172" s="443"/>
      <c r="E172" s="444"/>
      <c r="F172" s="445"/>
      <c r="G172" s="431"/>
      <c r="H172" s="431"/>
      <c r="I172" s="431"/>
      <c r="J172" s="431"/>
      <c r="K172" s="431"/>
      <c r="L172" s="431"/>
      <c r="M172" s="446"/>
      <c r="N172" s="444"/>
      <c r="O172" s="442"/>
      <c r="P172" s="446"/>
      <c r="Q172" s="423"/>
      <c r="S172" s="387"/>
      <c r="T172" s="390"/>
      <c r="U172" s="387"/>
      <c r="V172" s="390"/>
      <c r="W172"/>
      <c r="X172"/>
      <c r="Y172"/>
      <c r="Z172"/>
      <c r="AA172"/>
    </row>
    <row r="173" spans="1:27" s="237" customFormat="1">
      <c r="A173" s="442"/>
      <c r="B173" s="442"/>
      <c r="C173" s="442"/>
      <c r="D173" s="443"/>
      <c r="E173" s="444"/>
      <c r="F173" s="445"/>
      <c r="G173" s="431"/>
      <c r="H173" s="431"/>
      <c r="I173" s="431"/>
      <c r="J173" s="431"/>
      <c r="K173" s="431"/>
      <c r="L173" s="431"/>
      <c r="M173" s="446"/>
      <c r="N173" s="444"/>
      <c r="O173" s="442"/>
      <c r="P173" s="446"/>
      <c r="Q173" s="423"/>
      <c r="S173" s="387"/>
      <c r="T173" s="390"/>
      <c r="U173" s="387"/>
      <c r="V173" s="390"/>
      <c r="W173"/>
      <c r="X173"/>
      <c r="Y173"/>
      <c r="Z173"/>
      <c r="AA173"/>
    </row>
    <row r="174" spans="1:27" s="237" customFormat="1">
      <c r="A174" s="442"/>
      <c r="B174" s="442"/>
      <c r="C174" s="442"/>
      <c r="D174" s="443"/>
      <c r="E174" s="444"/>
      <c r="F174" s="445"/>
      <c r="G174" s="431"/>
      <c r="H174" s="431"/>
      <c r="I174" s="431"/>
      <c r="J174" s="431"/>
      <c r="K174" s="431"/>
      <c r="L174" s="431"/>
      <c r="M174" s="446"/>
      <c r="N174" s="444"/>
      <c r="O174" s="442"/>
      <c r="P174" s="446"/>
      <c r="Q174" s="423"/>
      <c r="S174" s="387"/>
      <c r="T174" s="390"/>
      <c r="U174" s="387"/>
      <c r="V174" s="390"/>
      <c r="W174"/>
      <c r="X174"/>
      <c r="Y174"/>
      <c r="Z174"/>
      <c r="AA174"/>
    </row>
    <row r="175" spans="1:27" s="237" customFormat="1">
      <c r="A175" s="442"/>
      <c r="B175" s="442"/>
      <c r="C175" s="442"/>
      <c r="D175" s="443"/>
      <c r="E175" s="444"/>
      <c r="F175" s="445"/>
      <c r="G175" s="431"/>
      <c r="H175" s="431"/>
      <c r="I175" s="431"/>
      <c r="J175" s="431"/>
      <c r="K175" s="431"/>
      <c r="L175" s="431"/>
      <c r="M175" s="446"/>
      <c r="N175" s="444"/>
      <c r="O175" s="442"/>
      <c r="P175" s="446"/>
      <c r="Q175" s="423"/>
      <c r="S175" s="387"/>
      <c r="T175" s="390"/>
      <c r="U175" s="387"/>
      <c r="V175" s="390"/>
      <c r="W175"/>
      <c r="X175"/>
      <c r="Y175"/>
      <c r="Z175"/>
      <c r="AA175"/>
    </row>
    <row r="176" spans="1:27" s="237" customFormat="1">
      <c r="A176" s="442"/>
      <c r="B176" s="442"/>
      <c r="C176" s="442"/>
      <c r="D176" s="443"/>
      <c r="E176" s="444"/>
      <c r="F176" s="445"/>
      <c r="G176" s="431"/>
      <c r="H176" s="431"/>
      <c r="I176" s="431"/>
      <c r="J176" s="431"/>
      <c r="K176" s="431"/>
      <c r="L176" s="431"/>
      <c r="M176" s="446"/>
      <c r="N176" s="444"/>
      <c r="O176" s="442"/>
      <c r="P176" s="446"/>
      <c r="Q176" s="423"/>
      <c r="S176" s="387"/>
      <c r="T176" s="390"/>
      <c r="U176" s="387"/>
      <c r="V176" s="390"/>
      <c r="W176"/>
      <c r="X176"/>
      <c r="Y176"/>
      <c r="Z176"/>
      <c r="AA176"/>
    </row>
    <row r="177" spans="1:27" s="237" customFormat="1">
      <c r="A177" s="442"/>
      <c r="B177" s="442"/>
      <c r="C177" s="442"/>
      <c r="D177" s="443"/>
      <c r="E177" s="444"/>
      <c r="F177" s="445"/>
      <c r="G177" s="431"/>
      <c r="H177" s="431"/>
      <c r="I177" s="431"/>
      <c r="J177" s="431"/>
      <c r="K177" s="431"/>
      <c r="L177" s="431"/>
      <c r="M177" s="446"/>
      <c r="N177" s="444"/>
      <c r="O177" s="442"/>
      <c r="P177" s="446"/>
      <c r="Q177" s="423"/>
      <c r="S177" s="387"/>
      <c r="T177" s="390"/>
      <c r="U177" s="387"/>
      <c r="V177" s="390"/>
      <c r="W177"/>
      <c r="X177"/>
      <c r="Y177"/>
      <c r="Z177"/>
      <c r="AA177"/>
    </row>
    <row r="178" spans="1:27" s="237" customFormat="1">
      <c r="A178" s="442"/>
      <c r="B178" s="442"/>
      <c r="C178" s="442"/>
      <c r="D178" s="443"/>
      <c r="E178" s="444"/>
      <c r="F178" s="445"/>
      <c r="G178" s="431"/>
      <c r="H178" s="431"/>
      <c r="I178" s="431"/>
      <c r="J178" s="431"/>
      <c r="K178" s="431"/>
      <c r="L178" s="431"/>
      <c r="M178" s="446"/>
      <c r="N178" s="444"/>
      <c r="O178" s="442"/>
      <c r="P178" s="446"/>
      <c r="Q178" s="423"/>
      <c r="S178" s="387"/>
      <c r="T178" s="390"/>
      <c r="U178" s="387"/>
      <c r="V178" s="390"/>
      <c r="W178"/>
      <c r="X178"/>
      <c r="Y178"/>
      <c r="Z178"/>
      <c r="AA178"/>
    </row>
    <row r="179" spans="1:27" s="237" customFormat="1">
      <c r="A179" s="442"/>
      <c r="B179" s="442"/>
      <c r="C179" s="442"/>
      <c r="D179" s="443"/>
      <c r="E179" s="444"/>
      <c r="F179" s="445"/>
      <c r="G179" s="431"/>
      <c r="H179" s="431"/>
      <c r="I179" s="431"/>
      <c r="J179" s="431"/>
      <c r="K179" s="431"/>
      <c r="L179" s="431"/>
      <c r="M179" s="446"/>
      <c r="N179" s="444"/>
      <c r="O179" s="442"/>
      <c r="P179" s="446"/>
      <c r="Q179" s="423"/>
      <c r="S179" s="387"/>
      <c r="T179" s="390"/>
      <c r="U179" s="387"/>
      <c r="V179" s="390"/>
      <c r="W179"/>
      <c r="X179"/>
      <c r="Y179"/>
      <c r="Z179"/>
      <c r="AA179"/>
    </row>
    <row r="180" spans="1:27" s="237" customFormat="1">
      <c r="A180" s="442"/>
      <c r="B180" s="442"/>
      <c r="C180" s="442"/>
      <c r="D180" s="443"/>
      <c r="E180" s="444"/>
      <c r="F180" s="445"/>
      <c r="G180" s="431"/>
      <c r="H180" s="431"/>
      <c r="I180" s="431"/>
      <c r="J180" s="431"/>
      <c r="K180" s="431"/>
      <c r="L180" s="431"/>
      <c r="M180" s="446"/>
      <c r="N180" s="444"/>
      <c r="O180" s="442"/>
      <c r="P180" s="446"/>
      <c r="Q180" s="423"/>
      <c r="S180" s="387"/>
      <c r="T180" s="390"/>
      <c r="U180" s="387"/>
      <c r="V180" s="390"/>
      <c r="W180"/>
      <c r="X180"/>
      <c r="Y180"/>
      <c r="Z180"/>
      <c r="AA180"/>
    </row>
    <row r="181" spans="1:27" s="237" customFormat="1">
      <c r="A181" s="442"/>
      <c r="B181" s="442"/>
      <c r="C181" s="442"/>
      <c r="D181" s="443"/>
      <c r="E181" s="444"/>
      <c r="F181" s="445"/>
      <c r="G181" s="431"/>
      <c r="H181" s="431"/>
      <c r="I181" s="431"/>
      <c r="J181" s="431"/>
      <c r="K181" s="431"/>
      <c r="L181" s="431"/>
      <c r="M181" s="446"/>
      <c r="N181" s="444"/>
      <c r="O181" s="442"/>
      <c r="P181" s="446"/>
      <c r="Q181" s="423"/>
      <c r="S181" s="387"/>
      <c r="T181" s="390"/>
      <c r="U181" s="387"/>
      <c r="V181" s="390"/>
      <c r="W181"/>
      <c r="X181"/>
      <c r="Y181"/>
      <c r="Z181"/>
      <c r="AA181"/>
    </row>
    <row r="182" spans="1:27" s="237" customFormat="1">
      <c r="A182" s="442"/>
      <c r="B182" s="442"/>
      <c r="C182" s="442"/>
      <c r="D182" s="443"/>
      <c r="E182" s="444"/>
      <c r="F182" s="445"/>
      <c r="G182" s="431"/>
      <c r="H182" s="431"/>
      <c r="I182" s="431"/>
      <c r="J182" s="431"/>
      <c r="K182" s="431"/>
      <c r="L182" s="431"/>
      <c r="M182" s="446"/>
      <c r="N182" s="444"/>
      <c r="O182" s="442"/>
      <c r="P182" s="446"/>
      <c r="Q182" s="423"/>
      <c r="S182" s="387"/>
      <c r="T182" s="390"/>
      <c r="U182" s="387"/>
      <c r="V182" s="390"/>
      <c r="W182"/>
      <c r="X182"/>
      <c r="Y182"/>
      <c r="Z182"/>
      <c r="AA182"/>
    </row>
    <row r="183" spans="1:27" s="237" customFormat="1">
      <c r="A183" s="442"/>
      <c r="B183" s="442"/>
      <c r="C183" s="442"/>
      <c r="D183" s="443"/>
      <c r="E183" s="444"/>
      <c r="F183" s="445"/>
      <c r="G183" s="431"/>
      <c r="H183" s="431"/>
      <c r="I183" s="431"/>
      <c r="J183" s="431"/>
      <c r="K183" s="431"/>
      <c r="L183" s="431"/>
      <c r="M183" s="446"/>
      <c r="N183" s="444"/>
      <c r="O183" s="442"/>
      <c r="P183" s="446"/>
      <c r="Q183" s="423"/>
      <c r="S183" s="387"/>
      <c r="T183" s="390"/>
      <c r="U183" s="387"/>
      <c r="V183" s="390"/>
      <c r="W183"/>
      <c r="X183"/>
      <c r="Y183"/>
      <c r="Z183"/>
      <c r="AA183"/>
    </row>
    <row r="184" spans="1:27" s="237" customFormat="1">
      <c r="A184" s="442"/>
      <c r="B184" s="442"/>
      <c r="C184" s="442"/>
      <c r="D184" s="443"/>
      <c r="E184" s="444"/>
      <c r="F184" s="445"/>
      <c r="G184" s="431"/>
      <c r="H184" s="431"/>
      <c r="I184" s="431"/>
      <c r="J184" s="431"/>
      <c r="K184" s="431"/>
      <c r="L184" s="431"/>
      <c r="M184" s="446"/>
      <c r="N184" s="444"/>
      <c r="O184" s="442"/>
      <c r="P184" s="446"/>
      <c r="Q184" s="423"/>
      <c r="S184" s="387"/>
      <c r="T184" s="390"/>
      <c r="U184" s="387"/>
      <c r="V184" s="390"/>
      <c r="W184"/>
      <c r="X184"/>
      <c r="Y184"/>
      <c r="Z184"/>
      <c r="AA184"/>
    </row>
    <row r="185" spans="1:27" s="237" customFormat="1">
      <c r="A185" s="442"/>
      <c r="B185" s="442"/>
      <c r="C185" s="442"/>
      <c r="D185" s="443"/>
      <c r="E185" s="444"/>
      <c r="F185" s="445"/>
      <c r="G185" s="431"/>
      <c r="H185" s="431"/>
      <c r="I185" s="431"/>
      <c r="J185" s="431"/>
      <c r="K185" s="431"/>
      <c r="L185" s="431"/>
      <c r="M185" s="446"/>
      <c r="N185" s="444"/>
      <c r="O185" s="442"/>
      <c r="P185" s="446"/>
      <c r="Q185" s="423"/>
      <c r="S185" s="387"/>
      <c r="T185" s="390"/>
      <c r="U185" s="387"/>
      <c r="V185" s="390"/>
      <c r="W185"/>
      <c r="X185"/>
      <c r="Y185"/>
      <c r="Z185"/>
      <c r="AA185"/>
    </row>
    <row r="186" spans="1:27" s="237" customFormat="1">
      <c r="A186" s="442"/>
      <c r="B186" s="442"/>
      <c r="C186" s="442"/>
      <c r="D186" s="443"/>
      <c r="E186" s="444"/>
      <c r="F186" s="445"/>
      <c r="G186" s="431"/>
      <c r="H186" s="431"/>
      <c r="I186" s="431"/>
      <c r="J186" s="431"/>
      <c r="K186" s="431"/>
      <c r="L186" s="431"/>
      <c r="M186" s="446"/>
      <c r="N186" s="444"/>
      <c r="O186" s="442"/>
      <c r="P186" s="446"/>
      <c r="Q186" s="423"/>
      <c r="S186" s="387"/>
      <c r="T186" s="390"/>
      <c r="U186" s="387"/>
      <c r="V186" s="390"/>
      <c r="W186"/>
      <c r="X186"/>
      <c r="Y186"/>
      <c r="Z186"/>
      <c r="AA186"/>
    </row>
    <row r="187" spans="1:27" s="237" customFormat="1">
      <c r="A187" s="442"/>
      <c r="B187" s="442"/>
      <c r="C187" s="442"/>
      <c r="D187" s="443"/>
      <c r="E187" s="444"/>
      <c r="F187" s="445"/>
      <c r="G187" s="431"/>
      <c r="H187" s="431"/>
      <c r="I187" s="431"/>
      <c r="J187" s="431"/>
      <c r="K187" s="431"/>
      <c r="L187" s="431"/>
      <c r="M187" s="446"/>
      <c r="N187" s="444"/>
      <c r="O187" s="442"/>
      <c r="P187" s="446"/>
      <c r="Q187" s="423"/>
      <c r="S187" s="387"/>
      <c r="T187" s="390"/>
      <c r="U187" s="387"/>
      <c r="V187" s="390"/>
      <c r="W187"/>
      <c r="X187"/>
      <c r="Y187"/>
      <c r="Z187"/>
      <c r="AA187"/>
    </row>
    <row r="188" spans="1:27" s="237" customFormat="1">
      <c r="A188" s="442"/>
      <c r="B188" s="442"/>
      <c r="C188" s="442"/>
      <c r="D188" s="443"/>
      <c r="E188" s="444"/>
      <c r="F188" s="445"/>
      <c r="G188" s="431"/>
      <c r="H188" s="431"/>
      <c r="I188" s="431"/>
      <c r="J188" s="431"/>
      <c r="K188" s="431"/>
      <c r="L188" s="431"/>
      <c r="M188" s="446"/>
      <c r="N188" s="444"/>
      <c r="O188" s="442"/>
      <c r="P188" s="446"/>
      <c r="Q188" s="423"/>
      <c r="S188" s="387"/>
      <c r="T188" s="390"/>
      <c r="U188" s="387"/>
      <c r="V188" s="390"/>
      <c r="W188"/>
      <c r="X188"/>
      <c r="Y188"/>
      <c r="Z188"/>
      <c r="AA188"/>
    </row>
    <row r="189" spans="1:27" s="237" customFormat="1">
      <c r="A189" s="442"/>
      <c r="B189" s="442"/>
      <c r="C189" s="442"/>
      <c r="D189" s="443"/>
      <c r="E189" s="444"/>
      <c r="F189" s="445"/>
      <c r="G189" s="431"/>
      <c r="H189" s="431"/>
      <c r="I189" s="431"/>
      <c r="J189" s="431"/>
      <c r="K189" s="431"/>
      <c r="L189" s="431"/>
      <c r="M189" s="446"/>
      <c r="N189" s="444"/>
      <c r="O189" s="442"/>
      <c r="P189" s="446"/>
      <c r="Q189" s="423"/>
      <c r="S189" s="387"/>
      <c r="T189" s="390"/>
      <c r="U189" s="387"/>
      <c r="V189" s="390"/>
      <c r="W189"/>
      <c r="X189"/>
      <c r="Y189"/>
      <c r="Z189"/>
      <c r="AA189"/>
    </row>
    <row r="190" spans="1:27" s="237" customFormat="1">
      <c r="A190" s="442"/>
      <c r="B190" s="442"/>
      <c r="C190" s="442"/>
      <c r="D190" s="443"/>
      <c r="E190" s="444"/>
      <c r="F190" s="445"/>
      <c r="G190" s="431"/>
      <c r="H190" s="431"/>
      <c r="I190" s="431"/>
      <c r="J190" s="431"/>
      <c r="K190" s="431"/>
      <c r="L190" s="431"/>
      <c r="M190" s="446"/>
      <c r="N190" s="444"/>
      <c r="O190" s="442"/>
      <c r="P190" s="446"/>
      <c r="Q190" s="423"/>
      <c r="S190" s="387"/>
      <c r="T190" s="390"/>
      <c r="U190" s="387"/>
      <c r="V190" s="390"/>
      <c r="W190"/>
      <c r="X190"/>
      <c r="Y190"/>
      <c r="Z190"/>
      <c r="AA190"/>
    </row>
    <row r="191" spans="1:27" s="237" customFormat="1">
      <c r="A191" s="442"/>
      <c r="B191" s="442"/>
      <c r="C191" s="442"/>
      <c r="D191" s="443"/>
      <c r="E191" s="444"/>
      <c r="F191" s="445"/>
      <c r="G191" s="431"/>
      <c r="H191" s="431"/>
      <c r="I191" s="431"/>
      <c r="J191" s="431"/>
      <c r="K191" s="431"/>
      <c r="L191" s="431"/>
      <c r="M191" s="446"/>
      <c r="N191" s="444"/>
      <c r="O191" s="442"/>
      <c r="P191" s="446"/>
      <c r="Q191" s="423"/>
      <c r="S191" s="387"/>
      <c r="T191" s="390"/>
      <c r="U191" s="387"/>
      <c r="V191" s="390"/>
      <c r="W191"/>
      <c r="X191"/>
      <c r="Y191"/>
      <c r="Z191"/>
      <c r="AA191"/>
    </row>
    <row r="192" spans="1:27" s="237" customFormat="1">
      <c r="A192" s="442"/>
      <c r="B192" s="442"/>
      <c r="C192" s="442"/>
      <c r="D192" s="443"/>
      <c r="E192" s="444"/>
      <c r="F192" s="445"/>
      <c r="G192" s="431"/>
      <c r="H192" s="431"/>
      <c r="I192" s="431"/>
      <c r="J192" s="431"/>
      <c r="K192" s="431"/>
      <c r="L192" s="431"/>
      <c r="M192" s="446"/>
      <c r="N192" s="444"/>
      <c r="O192" s="442"/>
      <c r="P192" s="446"/>
      <c r="Q192" s="423"/>
      <c r="S192" s="387"/>
      <c r="T192" s="390"/>
      <c r="U192" s="387"/>
      <c r="V192" s="390"/>
      <c r="W192"/>
      <c r="X192"/>
      <c r="Y192"/>
      <c r="Z192"/>
      <c r="AA192"/>
    </row>
    <row r="193" spans="1:27" s="237" customFormat="1">
      <c r="A193" s="442"/>
      <c r="B193" s="442"/>
      <c r="C193" s="442"/>
      <c r="D193" s="443"/>
      <c r="E193" s="444"/>
      <c r="F193" s="445"/>
      <c r="G193" s="431"/>
      <c r="H193" s="431"/>
      <c r="I193" s="431"/>
      <c r="J193" s="431"/>
      <c r="K193" s="431"/>
      <c r="L193" s="431"/>
      <c r="M193" s="446"/>
      <c r="N193" s="444"/>
      <c r="O193" s="442"/>
      <c r="P193" s="446"/>
      <c r="Q193" s="423"/>
      <c r="S193" s="387"/>
      <c r="T193" s="390"/>
      <c r="U193" s="387"/>
      <c r="V193" s="390"/>
      <c r="W193"/>
      <c r="X193"/>
      <c r="Y193"/>
      <c r="Z193"/>
      <c r="AA193"/>
    </row>
    <row r="194" spans="1:27" s="237" customFormat="1">
      <c r="A194" s="442"/>
      <c r="B194" s="442"/>
      <c r="C194" s="442"/>
      <c r="D194" s="443"/>
      <c r="E194" s="444"/>
      <c r="F194" s="445"/>
      <c r="G194" s="431"/>
      <c r="H194" s="431"/>
      <c r="I194" s="431"/>
      <c r="J194" s="431"/>
      <c r="K194" s="431"/>
      <c r="L194" s="431"/>
      <c r="M194" s="446"/>
      <c r="N194" s="444"/>
      <c r="O194" s="442"/>
      <c r="P194" s="446"/>
      <c r="Q194" s="423"/>
      <c r="S194" s="387"/>
      <c r="T194" s="390"/>
      <c r="U194" s="387"/>
      <c r="V194" s="390"/>
      <c r="W194"/>
      <c r="X194"/>
      <c r="Y194"/>
      <c r="Z194"/>
      <c r="AA194"/>
    </row>
    <row r="195" spans="1:27" s="237" customFormat="1">
      <c r="A195" s="442"/>
      <c r="B195" s="442"/>
      <c r="C195" s="442"/>
      <c r="D195" s="443"/>
      <c r="E195" s="444"/>
      <c r="F195" s="445"/>
      <c r="G195" s="431"/>
      <c r="H195" s="431"/>
      <c r="I195" s="431"/>
      <c r="J195" s="431"/>
      <c r="K195" s="431"/>
      <c r="L195" s="431"/>
      <c r="M195" s="446"/>
      <c r="N195" s="444"/>
      <c r="O195" s="442"/>
      <c r="P195" s="446"/>
      <c r="Q195" s="423"/>
      <c r="S195" s="387"/>
      <c r="T195" s="390"/>
      <c r="U195" s="387"/>
      <c r="V195" s="390"/>
      <c r="W195"/>
      <c r="X195"/>
      <c r="Y195"/>
      <c r="Z195"/>
      <c r="AA195"/>
    </row>
    <row r="196" spans="1:27" s="237" customFormat="1">
      <c r="A196" s="442"/>
      <c r="B196" s="442"/>
      <c r="C196" s="442"/>
      <c r="D196" s="443"/>
      <c r="E196" s="444"/>
      <c r="F196" s="445"/>
      <c r="G196" s="431"/>
      <c r="H196" s="431"/>
      <c r="I196" s="431"/>
      <c r="J196" s="431"/>
      <c r="K196" s="431"/>
      <c r="L196" s="431"/>
      <c r="M196" s="446"/>
      <c r="N196" s="444"/>
      <c r="O196" s="442"/>
      <c r="P196" s="446"/>
      <c r="Q196" s="423"/>
      <c r="S196" s="387"/>
      <c r="T196" s="390"/>
      <c r="U196" s="387"/>
      <c r="V196" s="390"/>
      <c r="W196"/>
      <c r="X196"/>
      <c r="Y196"/>
      <c r="Z196"/>
      <c r="AA196"/>
    </row>
    <row r="197" spans="1:27" s="237" customFormat="1">
      <c r="A197" s="442"/>
      <c r="B197" s="442"/>
      <c r="C197" s="442"/>
      <c r="D197" s="443"/>
      <c r="E197" s="444"/>
      <c r="F197" s="445"/>
      <c r="G197" s="431"/>
      <c r="H197" s="431"/>
      <c r="I197" s="431"/>
      <c r="J197" s="431"/>
      <c r="K197" s="431"/>
      <c r="L197" s="431"/>
      <c r="M197" s="446"/>
      <c r="N197" s="444"/>
      <c r="O197" s="442"/>
      <c r="P197" s="446"/>
      <c r="Q197" s="423"/>
      <c r="S197" s="387"/>
      <c r="T197" s="390"/>
      <c r="U197" s="387"/>
      <c r="V197" s="390"/>
      <c r="W197"/>
      <c r="X197"/>
      <c r="Y197"/>
      <c r="Z197"/>
      <c r="AA197"/>
    </row>
    <row r="198" spans="1:27" s="237" customFormat="1">
      <c r="A198" s="442"/>
      <c r="B198" s="442"/>
      <c r="C198" s="442"/>
      <c r="D198" s="443"/>
      <c r="E198" s="444"/>
      <c r="F198" s="445"/>
      <c r="G198" s="431"/>
      <c r="H198" s="431"/>
      <c r="I198" s="431"/>
      <c r="J198" s="431"/>
      <c r="K198" s="431"/>
      <c r="L198" s="431"/>
      <c r="M198" s="446"/>
      <c r="N198" s="444"/>
      <c r="O198" s="442"/>
      <c r="P198" s="446"/>
      <c r="Q198" s="423"/>
      <c r="S198" s="387"/>
      <c r="T198" s="390"/>
      <c r="U198" s="387"/>
      <c r="V198" s="390"/>
      <c r="W198"/>
      <c r="X198"/>
      <c r="Y198"/>
      <c r="Z198"/>
      <c r="AA198"/>
    </row>
    <row r="199" spans="1:27" s="237" customFormat="1">
      <c r="A199" s="442"/>
      <c r="B199" s="442"/>
      <c r="C199" s="442"/>
      <c r="D199" s="443"/>
      <c r="E199" s="444"/>
      <c r="F199" s="445"/>
      <c r="G199" s="431"/>
      <c r="H199" s="431"/>
      <c r="I199" s="431"/>
      <c r="J199" s="431"/>
      <c r="K199" s="431"/>
      <c r="L199" s="431"/>
      <c r="M199" s="446"/>
      <c r="N199" s="444"/>
      <c r="O199" s="442"/>
      <c r="P199" s="446"/>
      <c r="Q199" s="423"/>
      <c r="S199" s="387"/>
      <c r="T199" s="390"/>
      <c r="U199" s="387"/>
      <c r="V199" s="390"/>
      <c r="W199"/>
      <c r="X199"/>
      <c r="Y199"/>
      <c r="Z199"/>
      <c r="AA199"/>
    </row>
    <row r="200" spans="1:27" s="237" customFormat="1">
      <c r="A200" s="442"/>
      <c r="B200" s="442"/>
      <c r="C200" s="442"/>
      <c r="D200" s="443"/>
      <c r="E200" s="444"/>
      <c r="F200" s="445"/>
      <c r="G200" s="431"/>
      <c r="H200" s="431"/>
      <c r="I200" s="431"/>
      <c r="J200" s="431"/>
      <c r="K200" s="431"/>
      <c r="L200" s="431"/>
      <c r="M200" s="446"/>
      <c r="N200" s="444"/>
      <c r="O200" s="442"/>
      <c r="P200" s="446"/>
      <c r="Q200" s="423"/>
      <c r="S200" s="387"/>
      <c r="T200" s="390"/>
      <c r="U200" s="387"/>
      <c r="V200" s="390"/>
      <c r="W200"/>
      <c r="X200"/>
      <c r="Y200"/>
      <c r="Z200"/>
      <c r="AA200"/>
    </row>
    <row r="201" spans="1:27" s="237" customFormat="1">
      <c r="A201" s="442"/>
      <c r="B201" s="442"/>
      <c r="C201" s="442"/>
      <c r="D201" s="443"/>
      <c r="E201" s="444"/>
      <c r="F201" s="445"/>
      <c r="G201" s="431"/>
      <c r="H201" s="431"/>
      <c r="I201" s="431"/>
      <c r="J201" s="431"/>
      <c r="K201" s="431"/>
      <c r="L201" s="431"/>
      <c r="M201" s="446"/>
      <c r="N201" s="444"/>
      <c r="O201" s="442"/>
      <c r="P201" s="446"/>
      <c r="Q201" s="423"/>
      <c r="S201" s="387"/>
      <c r="T201" s="390"/>
      <c r="U201" s="387"/>
      <c r="V201" s="390"/>
      <c r="W201"/>
      <c r="X201"/>
      <c r="Y201"/>
      <c r="Z201"/>
      <c r="AA201"/>
    </row>
    <row r="202" spans="1:27" s="237" customFormat="1">
      <c r="A202" s="442"/>
      <c r="B202" s="442"/>
      <c r="C202" s="442"/>
      <c r="D202" s="443"/>
      <c r="E202" s="444"/>
      <c r="F202" s="445"/>
      <c r="G202" s="431"/>
      <c r="H202" s="431"/>
      <c r="I202" s="431"/>
      <c r="J202" s="431"/>
      <c r="K202" s="431"/>
      <c r="L202" s="431"/>
      <c r="M202" s="446"/>
      <c r="N202" s="444"/>
      <c r="O202" s="442"/>
      <c r="P202" s="446"/>
      <c r="Q202" s="423"/>
      <c r="S202" s="387"/>
      <c r="T202" s="390"/>
      <c r="U202" s="387"/>
      <c r="V202" s="390"/>
      <c r="W202"/>
      <c r="X202"/>
      <c r="Y202"/>
      <c r="Z202"/>
      <c r="AA202"/>
    </row>
    <row r="203" spans="1:27" s="237" customFormat="1">
      <c r="A203" s="442"/>
      <c r="B203" s="442"/>
      <c r="C203" s="442"/>
      <c r="D203" s="443"/>
      <c r="E203" s="444"/>
      <c r="F203" s="445"/>
      <c r="G203" s="431"/>
      <c r="H203" s="431"/>
      <c r="I203" s="431"/>
      <c r="J203" s="431"/>
      <c r="K203" s="431"/>
      <c r="L203" s="431"/>
      <c r="M203" s="446"/>
      <c r="N203" s="444"/>
      <c r="O203" s="442"/>
      <c r="P203" s="446"/>
      <c r="Q203" s="423"/>
      <c r="S203" s="387"/>
      <c r="T203" s="390"/>
      <c r="U203" s="387"/>
      <c r="V203" s="390"/>
      <c r="W203"/>
      <c r="X203"/>
      <c r="Y203"/>
      <c r="Z203"/>
      <c r="AA203"/>
    </row>
    <row r="204" spans="1:27" s="237" customFormat="1">
      <c r="A204" s="442"/>
      <c r="B204" s="442"/>
      <c r="C204" s="442"/>
      <c r="D204" s="443"/>
      <c r="E204" s="444"/>
      <c r="F204" s="445"/>
      <c r="G204" s="431"/>
      <c r="H204" s="431"/>
      <c r="I204" s="431"/>
      <c r="J204" s="431"/>
      <c r="K204" s="431"/>
      <c r="L204" s="431"/>
      <c r="M204" s="446"/>
      <c r="N204" s="444"/>
      <c r="O204" s="442"/>
      <c r="P204" s="446"/>
      <c r="Q204" s="423"/>
      <c r="S204" s="387"/>
      <c r="T204" s="390"/>
      <c r="U204" s="387"/>
      <c r="V204" s="390"/>
      <c r="W204"/>
      <c r="X204"/>
      <c r="Y204"/>
      <c r="Z204"/>
      <c r="AA204"/>
    </row>
    <row r="205" spans="1:27" s="237" customFormat="1">
      <c r="A205" s="442"/>
      <c r="B205" s="442"/>
      <c r="C205" s="442"/>
      <c r="D205" s="443"/>
      <c r="E205" s="444"/>
      <c r="F205" s="445"/>
      <c r="G205" s="431"/>
      <c r="H205" s="431"/>
      <c r="I205" s="431"/>
      <c r="J205" s="431"/>
      <c r="K205" s="431"/>
      <c r="L205" s="431"/>
      <c r="M205" s="446"/>
      <c r="N205" s="444"/>
      <c r="O205" s="442"/>
      <c r="P205" s="446"/>
      <c r="Q205" s="423"/>
      <c r="S205" s="387"/>
      <c r="T205" s="390"/>
      <c r="U205" s="387"/>
      <c r="V205" s="390"/>
      <c r="W205"/>
      <c r="X205"/>
      <c r="Y205"/>
      <c r="Z205"/>
      <c r="AA205"/>
    </row>
    <row r="206" spans="1:27" s="237" customFormat="1">
      <c r="A206" s="442"/>
      <c r="B206" s="442"/>
      <c r="C206" s="442"/>
      <c r="D206" s="443"/>
      <c r="E206" s="444"/>
      <c r="F206" s="445"/>
      <c r="G206" s="431"/>
      <c r="H206" s="431"/>
      <c r="I206" s="431"/>
      <c r="J206" s="431"/>
      <c r="K206" s="431"/>
      <c r="L206" s="431"/>
      <c r="M206" s="446"/>
      <c r="N206" s="444"/>
      <c r="O206" s="442"/>
      <c r="P206" s="446"/>
      <c r="Q206" s="423"/>
      <c r="S206" s="387"/>
      <c r="T206" s="390"/>
      <c r="U206" s="387"/>
      <c r="V206" s="390"/>
      <c r="W206"/>
      <c r="X206"/>
      <c r="Y206"/>
      <c r="Z206"/>
      <c r="AA206"/>
    </row>
    <row r="207" spans="1:27" s="237" customFormat="1">
      <c r="A207" s="442"/>
      <c r="B207" s="442"/>
      <c r="C207" s="442"/>
      <c r="D207" s="443"/>
      <c r="E207" s="444"/>
      <c r="F207" s="445"/>
      <c r="G207" s="431"/>
      <c r="H207" s="431"/>
      <c r="I207" s="431"/>
      <c r="J207" s="431"/>
      <c r="K207" s="431"/>
      <c r="L207" s="431"/>
      <c r="M207" s="446"/>
      <c r="N207" s="444"/>
      <c r="O207" s="442"/>
      <c r="P207" s="446"/>
      <c r="Q207" s="423"/>
      <c r="S207" s="387"/>
      <c r="T207" s="390"/>
      <c r="U207" s="387"/>
      <c r="V207" s="390"/>
      <c r="W207"/>
      <c r="X207"/>
      <c r="Y207"/>
      <c r="Z207"/>
      <c r="AA207"/>
    </row>
    <row r="208" spans="1:27" s="237" customFormat="1">
      <c r="A208" s="442"/>
      <c r="B208" s="442"/>
      <c r="C208" s="442"/>
      <c r="D208" s="443"/>
      <c r="E208" s="444"/>
      <c r="F208" s="445"/>
      <c r="G208" s="431"/>
      <c r="H208" s="431"/>
      <c r="I208" s="431"/>
      <c r="J208" s="431"/>
      <c r="K208" s="431"/>
      <c r="L208" s="431"/>
      <c r="M208" s="446"/>
      <c r="N208" s="444"/>
      <c r="O208" s="442"/>
      <c r="P208" s="446"/>
      <c r="Q208" s="423"/>
      <c r="S208" s="387"/>
      <c r="T208" s="390"/>
      <c r="U208" s="387"/>
      <c r="V208" s="390"/>
      <c r="W208"/>
      <c r="X208"/>
      <c r="Y208"/>
      <c r="Z208"/>
      <c r="AA208"/>
    </row>
    <row r="209" spans="1:27" s="237" customFormat="1">
      <c r="A209" s="442"/>
      <c r="B209" s="442"/>
      <c r="C209" s="442"/>
      <c r="D209" s="443"/>
      <c r="E209" s="444"/>
      <c r="F209" s="445"/>
      <c r="G209" s="431"/>
      <c r="H209" s="431"/>
      <c r="I209" s="431"/>
      <c r="J209" s="431"/>
      <c r="K209" s="431"/>
      <c r="L209" s="431"/>
      <c r="M209" s="446"/>
      <c r="N209" s="444"/>
      <c r="O209" s="442"/>
      <c r="P209" s="446"/>
      <c r="Q209" s="423"/>
      <c r="S209" s="387"/>
      <c r="T209" s="390"/>
      <c r="U209" s="387"/>
      <c r="V209" s="390"/>
      <c r="W209"/>
      <c r="X209"/>
      <c r="Y209"/>
      <c r="Z209"/>
      <c r="AA209"/>
    </row>
    <row r="210" spans="1:27" s="237" customFormat="1">
      <c r="A210" s="442"/>
      <c r="B210" s="442"/>
      <c r="C210" s="442"/>
      <c r="D210" s="443"/>
      <c r="E210" s="444"/>
      <c r="F210" s="445"/>
      <c r="G210" s="431"/>
      <c r="H210" s="431"/>
      <c r="I210" s="431"/>
      <c r="J210" s="431"/>
      <c r="K210" s="431"/>
      <c r="L210" s="431"/>
      <c r="M210" s="446"/>
      <c r="N210" s="444"/>
      <c r="O210" s="442"/>
      <c r="P210" s="446"/>
      <c r="Q210" s="423"/>
      <c r="S210" s="387"/>
      <c r="T210" s="390"/>
      <c r="U210" s="387"/>
      <c r="V210" s="390"/>
      <c r="W210"/>
      <c r="X210"/>
      <c r="Y210"/>
      <c r="Z210"/>
      <c r="AA210"/>
    </row>
    <row r="211" spans="1:27" s="237" customFormat="1">
      <c r="A211" s="442"/>
      <c r="B211" s="442"/>
      <c r="C211" s="442"/>
      <c r="D211" s="443"/>
      <c r="E211" s="444"/>
      <c r="F211" s="445"/>
      <c r="G211" s="431"/>
      <c r="H211" s="431"/>
      <c r="I211" s="431"/>
      <c r="J211" s="431"/>
      <c r="K211" s="431"/>
      <c r="L211" s="431"/>
      <c r="M211" s="446"/>
      <c r="N211" s="444"/>
      <c r="O211" s="442"/>
      <c r="P211" s="446"/>
      <c r="Q211" s="423"/>
      <c r="S211" s="387"/>
      <c r="T211" s="390"/>
      <c r="U211" s="387"/>
      <c r="V211" s="390"/>
      <c r="W211"/>
      <c r="X211"/>
      <c r="Y211"/>
      <c r="Z211"/>
      <c r="AA211"/>
    </row>
    <row r="212" spans="1:27" s="237" customFormat="1">
      <c r="A212" s="442"/>
      <c r="B212" s="442"/>
      <c r="C212" s="442"/>
      <c r="D212" s="443"/>
      <c r="E212" s="444"/>
      <c r="F212" s="445"/>
      <c r="G212" s="431"/>
      <c r="H212" s="431"/>
      <c r="I212" s="431"/>
      <c r="J212" s="431"/>
      <c r="K212" s="431"/>
      <c r="L212" s="431"/>
      <c r="M212" s="446"/>
      <c r="N212" s="444"/>
      <c r="O212" s="442"/>
      <c r="P212" s="446"/>
      <c r="Q212" s="423"/>
      <c r="S212" s="387"/>
      <c r="T212" s="390"/>
      <c r="U212" s="387"/>
      <c r="V212" s="390"/>
      <c r="W212"/>
      <c r="X212"/>
      <c r="Y212"/>
      <c r="Z212"/>
      <c r="AA212"/>
    </row>
    <row r="213" spans="1:27" s="237" customFormat="1">
      <c r="A213" s="442"/>
      <c r="B213" s="442"/>
      <c r="C213" s="442"/>
      <c r="D213" s="443"/>
      <c r="E213" s="444"/>
      <c r="F213" s="445"/>
      <c r="G213" s="431"/>
      <c r="H213" s="431"/>
      <c r="I213" s="431"/>
      <c r="J213" s="431"/>
      <c r="K213" s="431"/>
      <c r="L213" s="431"/>
      <c r="M213" s="446"/>
      <c r="N213" s="444"/>
      <c r="O213" s="442"/>
      <c r="P213" s="446"/>
      <c r="Q213" s="423"/>
      <c r="S213" s="387"/>
      <c r="T213" s="390"/>
      <c r="U213" s="387"/>
      <c r="V213" s="390"/>
      <c r="W213"/>
      <c r="X213"/>
      <c r="Y213"/>
      <c r="Z213"/>
      <c r="AA213"/>
    </row>
    <row r="214" spans="1:27" s="237" customFormat="1">
      <c r="A214" s="442"/>
      <c r="B214" s="442"/>
      <c r="C214" s="442"/>
      <c r="D214" s="443"/>
      <c r="E214" s="444"/>
      <c r="F214" s="445"/>
      <c r="G214" s="431"/>
      <c r="H214" s="431"/>
      <c r="I214" s="431"/>
      <c r="J214" s="431"/>
      <c r="K214" s="431"/>
      <c r="L214" s="431"/>
      <c r="M214" s="446"/>
      <c r="N214" s="444"/>
      <c r="O214" s="442"/>
      <c r="P214" s="446"/>
      <c r="Q214" s="423"/>
      <c r="S214" s="387"/>
      <c r="T214" s="390"/>
      <c r="U214" s="387"/>
      <c r="V214" s="390"/>
      <c r="W214"/>
      <c r="X214"/>
      <c r="Y214"/>
      <c r="Z214"/>
      <c r="AA214"/>
    </row>
    <row r="215" spans="1:27" s="237" customFormat="1">
      <c r="A215" s="442"/>
      <c r="B215" s="442"/>
      <c r="C215" s="442"/>
      <c r="D215" s="443"/>
      <c r="E215" s="444"/>
      <c r="F215" s="445"/>
      <c r="G215" s="431"/>
      <c r="H215" s="431"/>
      <c r="I215" s="431"/>
      <c r="J215" s="431"/>
      <c r="K215" s="431"/>
      <c r="L215" s="431"/>
      <c r="M215" s="446"/>
      <c r="N215" s="444"/>
      <c r="O215" s="442"/>
      <c r="P215" s="446"/>
      <c r="Q215" s="423"/>
      <c r="S215" s="387"/>
      <c r="T215" s="390"/>
      <c r="U215" s="387"/>
      <c r="V215" s="390"/>
      <c r="W215"/>
      <c r="X215"/>
      <c r="Y215"/>
      <c r="Z215"/>
      <c r="AA215"/>
    </row>
    <row r="216" spans="1:27" s="237" customFormat="1">
      <c r="A216" s="442"/>
      <c r="B216" s="442"/>
      <c r="C216" s="442"/>
      <c r="D216" s="443"/>
      <c r="E216" s="444"/>
      <c r="F216" s="445"/>
      <c r="G216" s="431"/>
      <c r="H216" s="431"/>
      <c r="I216" s="431"/>
      <c r="J216" s="431"/>
      <c r="K216" s="431"/>
      <c r="L216" s="431"/>
      <c r="M216" s="446"/>
      <c r="N216" s="444"/>
      <c r="O216" s="442"/>
      <c r="P216" s="446"/>
      <c r="Q216" s="423"/>
      <c r="S216" s="387"/>
      <c r="T216" s="390"/>
      <c r="U216" s="387"/>
      <c r="V216" s="390"/>
      <c r="W216"/>
      <c r="X216"/>
      <c r="Y216"/>
      <c r="Z216"/>
      <c r="AA216"/>
    </row>
    <row r="217" spans="1:27" s="237" customFormat="1">
      <c r="A217" s="442"/>
      <c r="B217" s="442"/>
      <c r="C217" s="442"/>
      <c r="D217" s="443"/>
      <c r="E217" s="444"/>
      <c r="F217" s="445"/>
      <c r="G217" s="431"/>
      <c r="H217" s="431"/>
      <c r="I217" s="431"/>
      <c r="J217" s="431"/>
      <c r="K217" s="431"/>
      <c r="L217" s="431"/>
      <c r="M217" s="446"/>
      <c r="N217" s="444"/>
      <c r="O217" s="442"/>
      <c r="P217" s="446"/>
      <c r="Q217" s="423"/>
      <c r="S217" s="387"/>
      <c r="T217" s="390"/>
      <c r="U217" s="387"/>
      <c r="V217" s="390"/>
      <c r="W217"/>
      <c r="X217"/>
      <c r="Y217"/>
      <c r="Z217"/>
      <c r="AA217"/>
    </row>
    <row r="218" spans="1:27" s="237" customFormat="1">
      <c r="A218" s="442"/>
      <c r="B218" s="442"/>
      <c r="C218" s="442"/>
      <c r="D218" s="443"/>
      <c r="E218" s="444"/>
      <c r="F218" s="445"/>
      <c r="G218" s="431"/>
      <c r="H218" s="431"/>
      <c r="I218" s="431"/>
      <c r="J218" s="431"/>
      <c r="K218" s="431"/>
      <c r="L218" s="431"/>
      <c r="M218" s="446"/>
      <c r="N218" s="444"/>
      <c r="O218" s="442"/>
      <c r="P218" s="446"/>
      <c r="Q218" s="423"/>
      <c r="S218" s="387"/>
      <c r="T218" s="390"/>
      <c r="U218" s="387"/>
      <c r="V218" s="390"/>
      <c r="W218"/>
      <c r="X218"/>
      <c r="Y218"/>
      <c r="Z218"/>
      <c r="AA218"/>
    </row>
    <row r="219" spans="1:27" s="237" customFormat="1">
      <c r="A219" s="442"/>
      <c r="B219" s="442"/>
      <c r="C219" s="442"/>
      <c r="D219" s="443"/>
      <c r="E219" s="444"/>
      <c r="F219" s="445"/>
      <c r="G219" s="431"/>
      <c r="H219" s="431"/>
      <c r="I219" s="431"/>
      <c r="J219" s="431"/>
      <c r="K219" s="431"/>
      <c r="L219" s="431"/>
      <c r="M219" s="446"/>
      <c r="N219" s="444"/>
      <c r="O219" s="442"/>
      <c r="P219" s="446"/>
      <c r="Q219" s="423"/>
      <c r="S219" s="387"/>
      <c r="T219" s="390"/>
      <c r="U219" s="387"/>
      <c r="V219" s="390"/>
      <c r="W219"/>
      <c r="X219"/>
      <c r="Y219"/>
      <c r="Z219"/>
      <c r="AA219"/>
    </row>
    <row r="220" spans="1:27" s="237" customFormat="1">
      <c r="A220" s="442"/>
      <c r="B220" s="442"/>
      <c r="C220" s="442"/>
      <c r="D220" s="443"/>
      <c r="E220" s="444"/>
      <c r="F220" s="445"/>
      <c r="G220" s="431"/>
      <c r="H220" s="431"/>
      <c r="I220" s="431"/>
      <c r="J220" s="431"/>
      <c r="K220" s="431"/>
      <c r="L220" s="431"/>
      <c r="M220" s="446"/>
      <c r="N220" s="444"/>
      <c r="O220" s="442"/>
      <c r="P220" s="446"/>
      <c r="Q220" s="423"/>
      <c r="S220" s="387"/>
      <c r="T220" s="390"/>
      <c r="U220" s="387"/>
      <c r="V220" s="390"/>
      <c r="W220"/>
      <c r="X220"/>
      <c r="Y220"/>
      <c r="Z220"/>
      <c r="AA220"/>
    </row>
    <row r="221" spans="1:27" s="237" customFormat="1">
      <c r="A221" s="442"/>
      <c r="B221" s="442"/>
      <c r="C221" s="442"/>
      <c r="D221" s="443"/>
      <c r="E221" s="444"/>
      <c r="F221" s="445"/>
      <c r="G221" s="431"/>
      <c r="H221" s="431"/>
      <c r="I221" s="431"/>
      <c r="J221" s="431"/>
      <c r="K221" s="431"/>
      <c r="L221" s="431"/>
      <c r="M221" s="446"/>
      <c r="N221" s="444"/>
      <c r="O221" s="442"/>
      <c r="P221" s="446"/>
      <c r="Q221" s="423"/>
      <c r="S221" s="387"/>
      <c r="T221" s="390"/>
      <c r="U221" s="387"/>
      <c r="V221" s="390"/>
      <c r="W221"/>
      <c r="X221"/>
      <c r="Y221"/>
      <c r="Z221"/>
      <c r="AA221"/>
    </row>
    <row r="222" spans="1:27" s="237" customFormat="1">
      <c r="A222" s="442"/>
      <c r="B222" s="442"/>
      <c r="C222" s="442"/>
      <c r="D222" s="443"/>
      <c r="E222" s="444"/>
      <c r="F222" s="445"/>
      <c r="G222" s="431"/>
      <c r="H222" s="431"/>
      <c r="I222" s="431"/>
      <c r="J222" s="431"/>
      <c r="K222" s="431"/>
      <c r="L222" s="431"/>
      <c r="M222" s="446"/>
      <c r="N222" s="444"/>
      <c r="O222" s="442"/>
      <c r="P222" s="446"/>
      <c r="Q222" s="423"/>
      <c r="S222" s="387"/>
      <c r="T222" s="390"/>
      <c r="U222" s="387"/>
      <c r="V222" s="390"/>
      <c r="W222"/>
      <c r="X222"/>
      <c r="Y222"/>
      <c r="Z222"/>
      <c r="AA222"/>
    </row>
    <row r="223" spans="1:27" s="237" customFormat="1">
      <c r="A223" s="442"/>
      <c r="B223" s="442"/>
      <c r="C223" s="442"/>
      <c r="D223" s="443"/>
      <c r="E223" s="444"/>
      <c r="F223" s="445"/>
      <c r="G223" s="431"/>
      <c r="H223" s="431"/>
      <c r="I223" s="431"/>
      <c r="J223" s="431"/>
      <c r="K223" s="431"/>
      <c r="L223" s="431"/>
      <c r="M223" s="446"/>
      <c r="N223" s="444"/>
      <c r="O223" s="442"/>
      <c r="P223" s="446"/>
      <c r="Q223" s="423"/>
      <c r="S223" s="387"/>
      <c r="T223" s="390"/>
      <c r="U223" s="387"/>
      <c r="V223" s="390"/>
      <c r="W223"/>
      <c r="X223"/>
      <c r="Y223"/>
      <c r="Z223"/>
      <c r="AA223"/>
    </row>
    <row r="224" spans="1:27" s="237" customFormat="1">
      <c r="A224" s="442"/>
      <c r="B224" s="442"/>
      <c r="C224" s="442"/>
      <c r="D224" s="443"/>
      <c r="E224" s="444"/>
      <c r="F224" s="445"/>
      <c r="G224" s="431"/>
      <c r="H224" s="431"/>
      <c r="I224" s="431"/>
      <c r="J224" s="431"/>
      <c r="K224" s="431"/>
      <c r="L224" s="431"/>
      <c r="M224" s="446"/>
      <c r="N224" s="444"/>
      <c r="O224" s="442"/>
      <c r="P224" s="446"/>
      <c r="Q224" s="423"/>
      <c r="S224" s="387"/>
      <c r="T224" s="390"/>
      <c r="U224" s="387"/>
      <c r="V224" s="390"/>
      <c r="W224"/>
      <c r="X224"/>
      <c r="Y224"/>
      <c r="Z224"/>
      <c r="AA224"/>
    </row>
    <row r="225" spans="1:27" s="237" customFormat="1">
      <c r="A225" s="442"/>
      <c r="B225" s="442"/>
      <c r="C225" s="442"/>
      <c r="D225" s="443"/>
      <c r="E225" s="444"/>
      <c r="F225" s="445"/>
      <c r="G225" s="431"/>
      <c r="H225" s="431"/>
      <c r="I225" s="431"/>
      <c r="J225" s="431"/>
      <c r="K225" s="431"/>
      <c r="L225" s="431"/>
      <c r="M225" s="446"/>
      <c r="N225" s="444"/>
      <c r="O225" s="442"/>
      <c r="P225" s="446"/>
      <c r="Q225" s="423"/>
      <c r="S225" s="387"/>
      <c r="T225" s="390"/>
      <c r="U225" s="387"/>
      <c r="V225" s="390"/>
      <c r="W225"/>
      <c r="X225"/>
      <c r="Y225"/>
      <c r="Z225"/>
      <c r="AA225"/>
    </row>
    <row r="226" spans="1:27" s="237" customFormat="1">
      <c r="A226" s="442"/>
      <c r="B226" s="442"/>
      <c r="C226" s="442"/>
      <c r="D226" s="443"/>
      <c r="E226" s="444"/>
      <c r="F226" s="445"/>
      <c r="G226" s="431"/>
      <c r="H226" s="431"/>
      <c r="I226" s="431"/>
      <c r="J226" s="431"/>
      <c r="K226" s="431"/>
      <c r="L226" s="431"/>
      <c r="M226" s="446"/>
      <c r="N226" s="444"/>
      <c r="O226" s="442"/>
      <c r="P226" s="446"/>
      <c r="Q226" s="423"/>
      <c r="S226" s="387"/>
      <c r="T226" s="390"/>
      <c r="U226" s="387"/>
      <c r="V226" s="390"/>
      <c r="W226"/>
      <c r="X226"/>
      <c r="Y226"/>
      <c r="Z226"/>
      <c r="AA226"/>
    </row>
    <row r="227" spans="1:27" s="237" customFormat="1">
      <c r="A227" s="442"/>
      <c r="B227" s="442"/>
      <c r="C227" s="442"/>
      <c r="D227" s="443"/>
      <c r="E227" s="444"/>
      <c r="F227" s="445"/>
      <c r="G227" s="431"/>
      <c r="H227" s="431"/>
      <c r="I227" s="431"/>
      <c r="J227" s="431"/>
      <c r="K227" s="431"/>
      <c r="L227" s="431"/>
      <c r="M227" s="446"/>
      <c r="N227" s="444"/>
      <c r="O227" s="442"/>
      <c r="P227" s="446"/>
      <c r="Q227" s="423"/>
      <c r="S227" s="387"/>
      <c r="T227" s="390"/>
      <c r="U227" s="387"/>
      <c r="V227" s="390"/>
      <c r="W227"/>
      <c r="X227"/>
      <c r="Y227"/>
      <c r="Z227"/>
      <c r="AA227"/>
    </row>
    <row r="228" spans="1:27" s="237" customFormat="1">
      <c r="A228" s="442"/>
      <c r="B228" s="442"/>
      <c r="C228" s="442"/>
      <c r="D228" s="443"/>
      <c r="E228" s="444"/>
      <c r="F228" s="445"/>
      <c r="G228" s="431"/>
      <c r="H228" s="431"/>
      <c r="I228" s="431"/>
      <c r="J228" s="431"/>
      <c r="K228" s="431"/>
      <c r="L228" s="431"/>
      <c r="M228" s="446"/>
      <c r="N228" s="444"/>
      <c r="O228" s="442"/>
      <c r="P228" s="446"/>
      <c r="Q228" s="423"/>
      <c r="S228" s="387"/>
      <c r="T228" s="390"/>
      <c r="U228" s="387"/>
      <c r="V228" s="390"/>
      <c r="W228"/>
      <c r="X228"/>
      <c r="Y228"/>
      <c r="Z228"/>
      <c r="AA228"/>
    </row>
    <row r="229" spans="1:27" s="237" customFormat="1">
      <c r="A229" s="442"/>
      <c r="B229" s="442"/>
      <c r="C229" s="442"/>
      <c r="D229" s="443"/>
      <c r="E229" s="444"/>
      <c r="F229" s="445"/>
      <c r="G229" s="431"/>
      <c r="H229" s="431"/>
      <c r="I229" s="431"/>
      <c r="J229" s="431"/>
      <c r="K229" s="431"/>
      <c r="L229" s="431"/>
      <c r="M229" s="446"/>
      <c r="N229" s="444"/>
      <c r="O229" s="442"/>
      <c r="P229" s="446"/>
      <c r="Q229" s="423"/>
      <c r="S229" s="387"/>
      <c r="T229" s="390"/>
      <c r="U229" s="387"/>
      <c r="V229" s="390"/>
      <c r="W229"/>
      <c r="X229"/>
      <c r="Y229"/>
      <c r="Z229"/>
      <c r="AA229"/>
    </row>
    <row r="230" spans="1:27" s="237" customFormat="1">
      <c r="A230" s="442"/>
      <c r="B230" s="442"/>
      <c r="C230" s="442"/>
      <c r="D230" s="443"/>
      <c r="E230" s="444"/>
      <c r="F230" s="445"/>
      <c r="G230" s="431"/>
      <c r="H230" s="431"/>
      <c r="I230" s="431"/>
      <c r="J230" s="431"/>
      <c r="K230" s="431"/>
      <c r="L230" s="431"/>
      <c r="M230" s="446"/>
      <c r="N230" s="444"/>
      <c r="O230" s="442"/>
      <c r="P230" s="446"/>
      <c r="Q230" s="423"/>
      <c r="S230" s="387"/>
      <c r="T230" s="390"/>
      <c r="U230" s="387"/>
      <c r="V230" s="390"/>
      <c r="W230"/>
      <c r="X230"/>
      <c r="Y230"/>
      <c r="Z230"/>
      <c r="AA230"/>
    </row>
    <row r="231" spans="1:27" s="237" customFormat="1">
      <c r="A231" s="442"/>
      <c r="B231" s="442"/>
      <c r="C231" s="442"/>
      <c r="D231" s="443"/>
      <c r="E231" s="444"/>
      <c r="F231" s="445"/>
      <c r="G231" s="431"/>
      <c r="H231" s="431"/>
      <c r="I231" s="431"/>
      <c r="J231" s="431"/>
      <c r="K231" s="431"/>
      <c r="L231" s="431"/>
      <c r="M231" s="446"/>
      <c r="N231" s="444"/>
      <c r="O231" s="442"/>
      <c r="P231" s="446"/>
      <c r="Q231" s="423"/>
      <c r="S231" s="387"/>
      <c r="T231" s="390"/>
      <c r="U231" s="387"/>
      <c r="V231" s="390"/>
      <c r="W231"/>
      <c r="X231"/>
      <c r="Y231"/>
      <c r="Z231"/>
      <c r="AA231"/>
    </row>
    <row r="232" spans="1:27" s="237" customFormat="1">
      <c r="A232" s="442"/>
      <c r="B232" s="442"/>
      <c r="C232" s="442"/>
      <c r="D232" s="443"/>
      <c r="E232" s="444"/>
      <c r="F232" s="445"/>
      <c r="G232" s="431"/>
      <c r="H232" s="431"/>
      <c r="I232" s="431"/>
      <c r="J232" s="431"/>
      <c r="K232" s="431"/>
      <c r="L232" s="431"/>
      <c r="M232" s="446"/>
      <c r="N232" s="444"/>
      <c r="O232" s="442"/>
      <c r="P232" s="446"/>
      <c r="Q232" s="423"/>
      <c r="S232" s="387"/>
      <c r="T232" s="390"/>
      <c r="U232" s="387"/>
      <c r="V232" s="390"/>
      <c r="W232"/>
      <c r="X232"/>
      <c r="Y232"/>
      <c r="Z232"/>
      <c r="AA232"/>
    </row>
    <row r="233" spans="1:27" s="237" customFormat="1">
      <c r="A233" s="442"/>
      <c r="B233" s="442"/>
      <c r="C233" s="442"/>
      <c r="D233" s="443"/>
      <c r="E233" s="444"/>
      <c r="F233" s="445"/>
      <c r="G233" s="431"/>
      <c r="H233" s="431"/>
      <c r="I233" s="431"/>
      <c r="J233" s="431"/>
      <c r="K233" s="431"/>
      <c r="L233" s="431"/>
      <c r="M233" s="446"/>
      <c r="N233" s="444"/>
      <c r="O233" s="442"/>
      <c r="P233" s="446"/>
      <c r="Q233" s="423"/>
      <c r="S233" s="387"/>
      <c r="T233" s="390"/>
      <c r="U233" s="387"/>
      <c r="V233" s="390"/>
      <c r="W233"/>
      <c r="X233"/>
      <c r="Y233"/>
      <c r="Z233"/>
      <c r="AA233"/>
    </row>
    <row r="234" spans="1:27" s="237" customFormat="1">
      <c r="A234" s="442"/>
      <c r="B234" s="442"/>
      <c r="C234" s="442"/>
      <c r="D234" s="443"/>
      <c r="E234" s="444"/>
      <c r="F234" s="445"/>
      <c r="G234" s="431"/>
      <c r="H234" s="431"/>
      <c r="I234" s="431"/>
      <c r="J234" s="431"/>
      <c r="K234" s="431"/>
      <c r="L234" s="431"/>
      <c r="M234" s="446"/>
      <c r="N234" s="444"/>
      <c r="O234" s="442"/>
      <c r="P234" s="446"/>
      <c r="Q234" s="423"/>
      <c r="S234" s="387"/>
      <c r="T234" s="390"/>
      <c r="U234" s="387"/>
      <c r="V234" s="390"/>
      <c r="W234"/>
      <c r="X234"/>
      <c r="Y234"/>
      <c r="Z234"/>
      <c r="AA234"/>
    </row>
    <row r="235" spans="1:27" s="237" customFormat="1">
      <c r="A235" s="442"/>
      <c r="B235" s="442"/>
      <c r="C235" s="442"/>
      <c r="D235" s="443"/>
      <c r="E235" s="444"/>
      <c r="F235" s="445"/>
      <c r="G235" s="431"/>
      <c r="H235" s="431"/>
      <c r="I235" s="431"/>
      <c r="J235" s="431"/>
      <c r="K235" s="431"/>
      <c r="L235" s="431"/>
      <c r="M235" s="446"/>
      <c r="N235" s="444"/>
      <c r="O235" s="442"/>
      <c r="P235" s="446"/>
      <c r="Q235" s="423"/>
      <c r="S235" s="387"/>
      <c r="T235" s="390"/>
      <c r="U235" s="387"/>
      <c r="V235" s="390"/>
      <c r="W235"/>
      <c r="X235"/>
      <c r="Y235"/>
      <c r="Z235"/>
      <c r="AA235"/>
    </row>
  </sheetData>
  <sortState xmlns:xlrd2="http://schemas.microsoft.com/office/spreadsheetml/2017/richdata2" ref="A2:AA50">
    <sortCondition ref="N2:N50"/>
  </sortState>
  <pageMargins left="0.25" right="0.25" top="0.75" bottom="0.75" header="0.3" footer="0.3"/>
  <pageSetup scale="65" orientation="landscape"/>
  <extLst>
    <ext xmlns:mx="http://schemas.microsoft.com/office/mac/excel/2008/main" uri="{64002731-A6B0-56B0-2670-7721B7C09600}">
      <mx:PLV Mode="0" OnePage="0" WScale="63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60"/>
  <sheetViews>
    <sheetView zoomScale="125" workbookViewId="0">
      <selection activeCell="A12" sqref="A12"/>
    </sheetView>
  </sheetViews>
  <sheetFormatPr defaultColWidth="8.85546875" defaultRowHeight="12.95"/>
  <cols>
    <col min="1" max="1" width="11.42578125" style="75" bestFit="1" customWidth="1"/>
    <col min="2" max="2" width="13.7109375" style="75" customWidth="1"/>
    <col min="3" max="3" width="5.85546875" style="78" customWidth="1"/>
    <col min="4" max="4" width="8.85546875" style="322" customWidth="1"/>
    <col min="5" max="5" width="8.85546875" style="236" customWidth="1"/>
    <col min="6" max="6" width="8.85546875" style="254" customWidth="1"/>
    <col min="7" max="11" width="8.85546875" style="349" customWidth="1"/>
    <col min="12" max="12" width="8.85546875" style="237" customWidth="1"/>
    <col min="13" max="13" width="9.85546875" style="236" customWidth="1"/>
    <col min="14" max="14" width="8.42578125" style="75" customWidth="1"/>
    <col min="15" max="15" width="10.42578125" style="237" customWidth="1"/>
    <col min="16" max="16" width="8.85546875" style="237" hidden="1" customWidth="1"/>
    <col min="17" max="17" width="8.42578125" style="237" hidden="1" customWidth="1"/>
    <col min="18" max="18" width="8.85546875" style="387" hidden="1" customWidth="1"/>
    <col min="19" max="19" width="11.42578125" style="390" hidden="1" customWidth="1"/>
    <col min="20" max="20" width="7.140625" style="387" hidden="1" customWidth="1"/>
    <col min="21" max="21" width="8.7109375" style="390" hidden="1" customWidth="1"/>
    <col min="22" max="22" width="8.85546875" hidden="1" customWidth="1"/>
  </cols>
  <sheetData>
    <row r="1" spans="1:47" ht="14.1" customHeight="1">
      <c r="A1" s="366" t="s">
        <v>0</v>
      </c>
      <c r="B1" s="366" t="s">
        <v>1</v>
      </c>
      <c r="C1" s="367" t="s">
        <v>2</v>
      </c>
      <c r="D1" s="467" t="s">
        <v>189</v>
      </c>
      <c r="E1" s="468" t="s">
        <v>7</v>
      </c>
      <c r="F1" s="469" t="s">
        <v>6</v>
      </c>
      <c r="G1" s="470" t="s">
        <v>427</v>
      </c>
      <c r="H1" s="400" t="s">
        <v>428</v>
      </c>
      <c r="I1" s="400" t="s">
        <v>88</v>
      </c>
      <c r="J1" s="400" t="s">
        <v>347</v>
      </c>
      <c r="K1" s="470" t="s">
        <v>12</v>
      </c>
      <c r="L1" s="470" t="s">
        <v>348</v>
      </c>
      <c r="M1" s="471" t="s">
        <v>15</v>
      </c>
      <c r="N1" s="401" t="s">
        <v>349</v>
      </c>
      <c r="O1" s="471" t="s">
        <v>85</v>
      </c>
      <c r="P1" s="401" t="s">
        <v>429</v>
      </c>
      <c r="Q1" s="415" t="s">
        <v>351</v>
      </c>
      <c r="R1" s="385" t="s">
        <v>352</v>
      </c>
      <c r="S1" s="455"/>
      <c r="T1" s="385" t="s">
        <v>353</v>
      </c>
      <c r="U1" s="455"/>
      <c r="V1" t="s">
        <v>354</v>
      </c>
    </row>
    <row r="2" spans="1:47">
      <c r="A2" s="472" t="s">
        <v>430</v>
      </c>
      <c r="B2" s="472" t="s">
        <v>431</v>
      </c>
      <c r="C2" s="473">
        <v>12</v>
      </c>
      <c r="D2" s="475">
        <v>1.2288194444444444E-2</v>
      </c>
      <c r="E2" s="352">
        <v>1.3994212962962964E-2</v>
      </c>
      <c r="F2" s="353">
        <v>1.4494212962962964E-2</v>
      </c>
      <c r="G2" s="353">
        <v>1.4204861111111111E-2</v>
      </c>
      <c r="H2" s="340"/>
      <c r="I2" s="353">
        <v>1.4496527777777777E-2</v>
      </c>
      <c r="J2" s="353">
        <v>1.5270833333333332E-2</v>
      </c>
      <c r="K2" s="353">
        <v>1.417013888888889E-2</v>
      </c>
      <c r="L2" s="289">
        <v>1.3521990740740742E-2</v>
      </c>
      <c r="M2" s="326">
        <f t="shared" ref="M2:M33" si="0">MIN(E2:L2)</f>
        <v>1.3521990740740742E-2</v>
      </c>
      <c r="N2" s="219">
        <f t="shared" ref="N2:N33" si="1">M2/3.10686</f>
        <v>4.3523012754809491E-3</v>
      </c>
      <c r="O2" s="340">
        <v>1.3521990740740742E-2</v>
      </c>
      <c r="P2" s="216">
        <v>1.3618055555555555E-2</v>
      </c>
      <c r="Q2" s="340"/>
      <c r="R2" s="213">
        <f t="shared" ref="R2:R11" si="2">P2-M2</f>
        <v>9.6064814814812716E-5</v>
      </c>
      <c r="S2" s="406">
        <f t="shared" ref="S2:S11" si="3">(P2-O2)/P2</f>
        <v>7.0542240353559573E-3</v>
      </c>
      <c r="T2" s="213"/>
      <c r="U2" s="406"/>
      <c r="V2" s="454" t="str">
        <f t="shared" ref="V2:V33" si="4">IF(M2&lt;O2, "YES", "NO")</f>
        <v>NO</v>
      </c>
    </row>
    <row r="3" spans="1:47">
      <c r="A3" s="368" t="s">
        <v>356</v>
      </c>
      <c r="B3" s="368" t="s">
        <v>357</v>
      </c>
      <c r="C3" s="402">
        <v>9</v>
      </c>
      <c r="D3" s="475">
        <v>1.236574074074074E-2</v>
      </c>
      <c r="E3" s="352">
        <v>1.4721064814814817E-2</v>
      </c>
      <c r="F3" s="353">
        <v>1.4870370370370372E-2</v>
      </c>
      <c r="G3" s="352">
        <v>1.4266203703703705E-2</v>
      </c>
      <c r="H3" s="340"/>
      <c r="I3" s="352">
        <v>1.4083333333333335E-2</v>
      </c>
      <c r="J3" s="353">
        <v>1.5142361111111112E-2</v>
      </c>
      <c r="K3" s="501">
        <v>1.3594907407407408E-2</v>
      </c>
      <c r="L3" s="353">
        <v>1.398263888888889E-2</v>
      </c>
      <c r="M3" s="326">
        <f t="shared" si="0"/>
        <v>1.3594907407407408E-2</v>
      </c>
      <c r="N3" s="219">
        <f t="shared" si="1"/>
        <v>4.3757708449712598E-3</v>
      </c>
      <c r="O3" s="340">
        <v>1.3594907407407408E-2</v>
      </c>
      <c r="P3" s="216">
        <v>1.4056712962962964E-2</v>
      </c>
      <c r="Q3" s="340"/>
      <c r="R3" s="213">
        <f t="shared" si="2"/>
        <v>4.6180555555555558E-4</v>
      </c>
      <c r="S3" s="406">
        <f t="shared" si="3"/>
        <v>3.2853025936599424E-2</v>
      </c>
      <c r="T3" s="213"/>
      <c r="U3" s="406"/>
      <c r="V3" s="454" t="str">
        <f t="shared" si="4"/>
        <v>NO</v>
      </c>
    </row>
    <row r="4" spans="1:47">
      <c r="A4" s="402" t="s">
        <v>432</v>
      </c>
      <c r="B4" s="402" t="s">
        <v>433</v>
      </c>
      <c r="C4" s="402">
        <v>12</v>
      </c>
      <c r="D4" s="340" t="s">
        <v>365</v>
      </c>
      <c r="E4" s="352">
        <v>1.4722222222222222E-2</v>
      </c>
      <c r="F4" s="353">
        <v>1.4724537037037036E-2</v>
      </c>
      <c r="G4" s="340" t="s">
        <v>365</v>
      </c>
      <c r="H4" s="340"/>
      <c r="I4" s="352">
        <v>1.4414351851851852E-2</v>
      </c>
      <c r="J4" s="353">
        <v>1.6136574074074074E-2</v>
      </c>
      <c r="K4" s="352">
        <v>1.4280092592592592E-2</v>
      </c>
      <c r="L4" s="353">
        <v>1.4377314814814815E-2</v>
      </c>
      <c r="M4" s="326">
        <f t="shared" si="0"/>
        <v>1.4280092592592592E-2</v>
      </c>
      <c r="N4" s="219">
        <f t="shared" si="1"/>
        <v>4.5963102916103688E-3</v>
      </c>
      <c r="O4" s="340">
        <v>1.3045138888888889E-2</v>
      </c>
      <c r="P4" s="252">
        <v>1.3045138888888889E-2</v>
      </c>
      <c r="Q4" s="404"/>
      <c r="R4" s="213">
        <f t="shared" si="2"/>
        <v>-1.2349537037037034E-3</v>
      </c>
      <c r="S4" s="406">
        <f t="shared" si="3"/>
        <v>0</v>
      </c>
      <c r="T4" s="409"/>
      <c r="U4" s="406"/>
      <c r="V4" s="454" t="str">
        <f t="shared" si="4"/>
        <v>NO</v>
      </c>
    </row>
    <row r="5" spans="1:47">
      <c r="A5" s="402" t="s">
        <v>24</v>
      </c>
      <c r="B5" s="402" t="s">
        <v>355</v>
      </c>
      <c r="C5" s="402">
        <v>11</v>
      </c>
      <c r="D5" s="475">
        <v>1.2013888888888888E-2</v>
      </c>
      <c r="E5" s="352">
        <v>1.4784722222222222E-2</v>
      </c>
      <c r="F5" s="353">
        <v>1.510300925925926E-2</v>
      </c>
      <c r="G5" s="353">
        <v>1.4788194444444446E-2</v>
      </c>
      <c r="H5" s="340"/>
      <c r="I5" s="352">
        <v>1.4728009259259258E-2</v>
      </c>
      <c r="J5" s="353">
        <v>1.5681712962962963E-2</v>
      </c>
      <c r="K5" s="352">
        <v>1.4390046296296297E-2</v>
      </c>
      <c r="L5" s="352">
        <v>1.4287037037037037E-2</v>
      </c>
      <c r="M5" s="326">
        <f t="shared" si="0"/>
        <v>1.4287037037037037E-2</v>
      </c>
      <c r="N5" s="219">
        <f t="shared" si="1"/>
        <v>4.5985454887046842E-3</v>
      </c>
      <c r="O5" s="340">
        <v>1.3577546296296296E-2</v>
      </c>
      <c r="P5" s="216">
        <v>1.3577546296296296E-2</v>
      </c>
      <c r="Q5" s="359"/>
      <c r="R5" s="213">
        <f t="shared" si="2"/>
        <v>-7.0949074074074144E-4</v>
      </c>
      <c r="S5" s="406">
        <f t="shared" si="3"/>
        <v>0</v>
      </c>
      <c r="T5" s="213"/>
      <c r="U5" s="406"/>
      <c r="V5" s="454" t="str">
        <f t="shared" si="4"/>
        <v>NO</v>
      </c>
    </row>
    <row r="6" spans="1:47">
      <c r="A6" s="474" t="s">
        <v>363</v>
      </c>
      <c r="B6" s="474" t="s">
        <v>364</v>
      </c>
      <c r="C6" s="473">
        <v>11</v>
      </c>
      <c r="D6" s="340" t="s">
        <v>365</v>
      </c>
      <c r="E6" s="352">
        <v>1.5577546296296296E-2</v>
      </c>
      <c r="F6" s="353">
        <v>1.5778935185185184E-2</v>
      </c>
      <c r="G6" s="352">
        <v>1.5280092592592593E-2</v>
      </c>
      <c r="H6" s="340"/>
      <c r="I6" s="352">
        <v>1.5091435185185185E-2</v>
      </c>
      <c r="J6" s="353">
        <v>1.5924768518518515E-2</v>
      </c>
      <c r="K6" s="404">
        <v>1.5222222222222222E-2</v>
      </c>
      <c r="L6" s="289">
        <v>1.438310185185185E-2</v>
      </c>
      <c r="M6" s="326">
        <f t="shared" si="0"/>
        <v>1.438310185185185E-2</v>
      </c>
      <c r="N6" s="219">
        <f t="shared" si="1"/>
        <v>4.6294657151760453E-3</v>
      </c>
      <c r="O6" s="340">
        <v>1.438310185185185E-2</v>
      </c>
      <c r="P6" s="252">
        <v>1.4839120370370371E-2</v>
      </c>
      <c r="Q6" s="404"/>
      <c r="R6" s="213">
        <f t="shared" si="2"/>
        <v>4.5601851851852053E-4</v>
      </c>
      <c r="S6" s="406">
        <f t="shared" si="3"/>
        <v>3.0730832228375457E-2</v>
      </c>
      <c r="T6" s="409"/>
      <c r="U6" s="406"/>
      <c r="V6" s="454" t="str">
        <f t="shared" si="4"/>
        <v>NO</v>
      </c>
    </row>
    <row r="7" spans="1:47">
      <c r="A7" s="402" t="s">
        <v>358</v>
      </c>
      <c r="B7" s="402" t="s">
        <v>359</v>
      </c>
      <c r="C7" s="402">
        <v>10</v>
      </c>
      <c r="D7" s="475">
        <v>1.2954861111111111E-2</v>
      </c>
      <c r="E7" s="352">
        <v>1.561111111111111E-2</v>
      </c>
      <c r="F7" s="353">
        <v>1.5820601851851853E-2</v>
      </c>
      <c r="G7" s="352">
        <v>1.5483796296296296E-2</v>
      </c>
      <c r="H7" s="340"/>
      <c r="I7" s="340">
        <v>1.5563657407407406E-2</v>
      </c>
      <c r="J7" s="353">
        <v>1.6261574074074074E-2</v>
      </c>
      <c r="K7" s="352">
        <v>1.5002314814814814E-2</v>
      </c>
      <c r="L7" s="289">
        <v>1.459837962962963E-2</v>
      </c>
      <c r="M7" s="326">
        <f t="shared" si="0"/>
        <v>1.459837962962963E-2</v>
      </c>
      <c r="N7" s="219">
        <f t="shared" si="1"/>
        <v>4.698756825099821E-3</v>
      </c>
      <c r="O7" s="340">
        <v>1.459837962962963E-2</v>
      </c>
      <c r="P7" s="216">
        <v>1.5001157407407407E-2</v>
      </c>
      <c r="Q7" s="340"/>
      <c r="R7" s="213">
        <f t="shared" si="2"/>
        <v>4.0277777777777794E-4</v>
      </c>
      <c r="S7" s="406">
        <f t="shared" si="3"/>
        <v>2.6849780109559459E-2</v>
      </c>
      <c r="T7" s="213"/>
      <c r="U7" s="406"/>
      <c r="V7" s="454" t="str">
        <f t="shared" si="4"/>
        <v>NO</v>
      </c>
    </row>
    <row r="8" spans="1:47">
      <c r="A8" s="402" t="s">
        <v>374</v>
      </c>
      <c r="B8" s="402" t="s">
        <v>92</v>
      </c>
      <c r="C8" s="402">
        <v>9</v>
      </c>
      <c r="D8" s="475">
        <v>1.353125E-2</v>
      </c>
      <c r="E8" s="341">
        <v>1.5842592592592592E-2</v>
      </c>
      <c r="F8" s="340">
        <v>1.6280092592592593E-2</v>
      </c>
      <c r="G8" s="352">
        <v>1.5399305555555555E-2</v>
      </c>
      <c r="H8" s="340"/>
      <c r="I8" s="352">
        <v>1.5324074074074073E-2</v>
      </c>
      <c r="J8" s="340">
        <v>1.6297453703703703E-2</v>
      </c>
      <c r="K8" s="289">
        <v>1.4836805555555554E-2</v>
      </c>
      <c r="L8" s="289">
        <v>1.4637731481481481E-2</v>
      </c>
      <c r="M8" s="326">
        <f t="shared" si="0"/>
        <v>1.4637731481481481E-2</v>
      </c>
      <c r="N8" s="219">
        <f t="shared" si="1"/>
        <v>4.711422941967607E-3</v>
      </c>
      <c r="O8" s="340">
        <v>1.4637731481481481E-2</v>
      </c>
      <c r="P8" s="216">
        <v>1.5081018518518516E-2</v>
      </c>
      <c r="Q8" s="340"/>
      <c r="R8" s="213">
        <f t="shared" si="2"/>
        <v>4.4328703703703544E-4</v>
      </c>
      <c r="S8" s="406">
        <f t="shared" si="3"/>
        <v>2.9393706830391303E-2</v>
      </c>
      <c r="T8" s="213"/>
      <c r="U8" s="406"/>
      <c r="V8" s="454" t="str">
        <f t="shared" si="4"/>
        <v>NO</v>
      </c>
    </row>
    <row r="9" spans="1:47" s="308" customFormat="1">
      <c r="A9" s="402" t="s">
        <v>360</v>
      </c>
      <c r="B9" s="402" t="s">
        <v>361</v>
      </c>
      <c r="C9" s="402">
        <v>11</v>
      </c>
      <c r="D9" s="340" t="s">
        <v>365</v>
      </c>
      <c r="E9" s="340" t="s">
        <v>365</v>
      </c>
      <c r="F9" s="352">
        <v>1.5980324074074074E-2</v>
      </c>
      <c r="G9" s="341">
        <v>1.5625E-2</v>
      </c>
      <c r="H9" s="340"/>
      <c r="I9" s="340">
        <v>1.5655092592592592E-2</v>
      </c>
      <c r="J9" s="353">
        <v>1.6050925925925927E-2</v>
      </c>
      <c r="K9" s="352">
        <v>1.4966435185185185E-2</v>
      </c>
      <c r="L9" s="341">
        <v>1.4776620370370371E-2</v>
      </c>
      <c r="M9" s="326">
        <f t="shared" si="0"/>
        <v>1.4776620370370371E-2</v>
      </c>
      <c r="N9" s="219">
        <f t="shared" si="1"/>
        <v>4.7561268838539131E-3</v>
      </c>
      <c r="O9" s="340">
        <v>1.4468750000000001E-2</v>
      </c>
      <c r="P9" s="252">
        <v>1.4468750000000001E-2</v>
      </c>
      <c r="Q9" s="404"/>
      <c r="R9" s="213">
        <f t="shared" si="2"/>
        <v>-3.0787037037036981E-4</v>
      </c>
      <c r="S9" s="406">
        <f t="shared" si="3"/>
        <v>0</v>
      </c>
      <c r="T9" s="409"/>
      <c r="U9" s="406"/>
      <c r="V9" s="454" t="str">
        <f t="shared" si="4"/>
        <v>NO</v>
      </c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</row>
    <row r="10" spans="1:47">
      <c r="A10" s="402" t="s">
        <v>363</v>
      </c>
      <c r="B10" s="402" t="s">
        <v>434</v>
      </c>
      <c r="C10" s="402">
        <v>12</v>
      </c>
      <c r="D10" s="475">
        <v>1.2837962962962962E-2</v>
      </c>
      <c r="E10" s="340" t="s">
        <v>365</v>
      </c>
      <c r="F10" s="340" t="s">
        <v>365</v>
      </c>
      <c r="G10" s="341">
        <v>1.5502314814814816E-2</v>
      </c>
      <c r="H10" s="340"/>
      <c r="I10" s="340">
        <v>1.6278935185185184E-2</v>
      </c>
      <c r="J10" s="340">
        <v>1.6667824074074074E-2</v>
      </c>
      <c r="K10" s="340">
        <v>1.5702546296296298E-2</v>
      </c>
      <c r="L10" s="341">
        <v>1.5111111111111112E-2</v>
      </c>
      <c r="M10" s="326">
        <f t="shared" si="0"/>
        <v>1.5111111111111112E-2</v>
      </c>
      <c r="N10" s="219">
        <f t="shared" si="1"/>
        <v>4.863788877230101E-3</v>
      </c>
      <c r="O10" s="340">
        <v>1.5023148148148148E-2</v>
      </c>
      <c r="P10" s="216">
        <v>1.5023148148148148E-2</v>
      </c>
      <c r="Q10" s="340"/>
      <c r="R10" s="213">
        <f t="shared" si="2"/>
        <v>-8.7962962962963298E-5</v>
      </c>
      <c r="S10" s="406">
        <f t="shared" si="3"/>
        <v>0</v>
      </c>
      <c r="T10" s="213"/>
      <c r="U10" s="406"/>
      <c r="V10" s="454" t="str">
        <f t="shared" si="4"/>
        <v>NO</v>
      </c>
    </row>
    <row r="11" spans="1:47">
      <c r="A11" s="402" t="s">
        <v>366</v>
      </c>
      <c r="B11" s="402" t="s">
        <v>367</v>
      </c>
      <c r="C11" s="402">
        <v>9</v>
      </c>
      <c r="D11" s="475">
        <v>1.3509259259259261E-2</v>
      </c>
      <c r="E11" s="352">
        <v>1.5658564814814816E-2</v>
      </c>
      <c r="F11" s="340" t="s">
        <v>435</v>
      </c>
      <c r="G11" s="352">
        <v>1.51875E-2</v>
      </c>
      <c r="H11" s="340"/>
      <c r="I11" s="353">
        <v>1.5319444444444443E-2</v>
      </c>
      <c r="J11" s="340">
        <v>1.6293981481481482E-2</v>
      </c>
      <c r="K11" s="340">
        <v>1.551388888888889E-2</v>
      </c>
      <c r="L11" s="340" t="s">
        <v>365</v>
      </c>
      <c r="M11" s="326">
        <f t="shared" si="0"/>
        <v>1.51875E-2</v>
      </c>
      <c r="N11" s="219">
        <f t="shared" si="1"/>
        <v>4.888376045267569E-3</v>
      </c>
      <c r="O11" s="340">
        <v>1.4892361111111111E-2</v>
      </c>
      <c r="P11" s="216">
        <v>1.4892361111111111E-2</v>
      </c>
      <c r="Q11" s="340"/>
      <c r="R11" s="213">
        <f t="shared" si="2"/>
        <v>-2.9513888888888819E-4</v>
      </c>
      <c r="S11" s="406">
        <f t="shared" si="3"/>
        <v>0</v>
      </c>
      <c r="T11" s="213"/>
      <c r="U11" s="406"/>
      <c r="V11" s="454" t="str">
        <f t="shared" si="4"/>
        <v>NO</v>
      </c>
    </row>
    <row r="12" spans="1:47">
      <c r="A12" s="499" t="s">
        <v>128</v>
      </c>
      <c r="B12" s="499" t="s">
        <v>129</v>
      </c>
      <c r="C12" s="402">
        <v>7</v>
      </c>
      <c r="D12" s="475">
        <v>1.3493055555555555E-2</v>
      </c>
      <c r="E12" s="482">
        <v>1.6592592592592593E-2</v>
      </c>
      <c r="F12" s="340">
        <v>1.7000000000000001E-2</v>
      </c>
      <c r="G12" s="214">
        <v>1.5643518518518518E-2</v>
      </c>
      <c r="H12" s="340">
        <v>1.5792824074074074E-2</v>
      </c>
      <c r="I12" s="340"/>
      <c r="J12" s="500">
        <v>1.6804398148148148E-2</v>
      </c>
      <c r="K12" s="214">
        <v>1.5517361111111112E-2</v>
      </c>
      <c r="L12" s="214">
        <v>1.5427083333333334E-2</v>
      </c>
      <c r="M12" s="326">
        <f t="shared" si="0"/>
        <v>1.5427083333333334E-2</v>
      </c>
      <c r="N12" s="219">
        <f t="shared" si="1"/>
        <v>4.9654903450214475E-3</v>
      </c>
      <c r="O12" s="340">
        <v>1.5427083333333334E-2</v>
      </c>
      <c r="P12" s="216"/>
      <c r="Q12" s="405">
        <v>1.6592592592592593E-2</v>
      </c>
      <c r="R12" s="213"/>
      <c r="S12" s="406"/>
      <c r="T12" s="213">
        <f>Q12-O12</f>
        <v>1.1655092592592585E-3</v>
      </c>
      <c r="U12" s="406">
        <f>(Q12-O12)/O12</f>
        <v>7.5549553604921549E-2</v>
      </c>
      <c r="V12" s="454" t="str">
        <f t="shared" si="4"/>
        <v>NO</v>
      </c>
    </row>
    <row r="13" spans="1:47">
      <c r="A13" s="402" t="s">
        <v>370</v>
      </c>
      <c r="B13" s="402" t="s">
        <v>371</v>
      </c>
      <c r="C13" s="402">
        <v>9</v>
      </c>
      <c r="D13" s="475">
        <v>1.3783564814814813E-2</v>
      </c>
      <c r="E13" s="341">
        <v>1.7475694444444443E-2</v>
      </c>
      <c r="F13" s="340">
        <v>1.8162037037037036E-2</v>
      </c>
      <c r="G13" s="341">
        <v>1.6568287037037038E-2</v>
      </c>
      <c r="H13" s="341">
        <v>1.6259259259259261E-2</v>
      </c>
      <c r="I13" s="340"/>
      <c r="J13" s="500">
        <v>1.7711805555555554E-2</v>
      </c>
      <c r="K13" s="340">
        <v>1.6346064814814817E-2</v>
      </c>
      <c r="L13" s="214">
        <v>1.5468749999999998E-2</v>
      </c>
      <c r="M13" s="326">
        <f t="shared" si="0"/>
        <v>1.5468749999999998E-2</v>
      </c>
      <c r="N13" s="219">
        <f t="shared" si="1"/>
        <v>4.9789015275873384E-3</v>
      </c>
      <c r="O13" s="340">
        <v>1.5468749999999998E-2</v>
      </c>
      <c r="P13" s="216">
        <v>1.5954861111111111E-2</v>
      </c>
      <c r="Q13" s="340"/>
      <c r="R13" s="213">
        <f>P13-M13</f>
        <v>4.8611111111111251E-4</v>
      </c>
      <c r="S13" s="406">
        <f>(P13-O13)/P13</f>
        <v>3.0467899891186159E-2</v>
      </c>
      <c r="T13" s="213"/>
      <c r="U13" s="406"/>
      <c r="V13" s="454" t="str">
        <f t="shared" si="4"/>
        <v>NO</v>
      </c>
    </row>
    <row r="14" spans="1:47">
      <c r="A14" s="402" t="s">
        <v>372</v>
      </c>
      <c r="B14" s="402" t="s">
        <v>373</v>
      </c>
      <c r="C14" s="402">
        <v>9</v>
      </c>
      <c r="D14" s="475">
        <v>1.4324074074074072E-2</v>
      </c>
      <c r="E14" s="214">
        <v>1.6833333333333332E-2</v>
      </c>
      <c r="F14" s="340">
        <v>1.7469907407407406E-2</v>
      </c>
      <c r="G14" s="214">
        <v>1.6310185185185188E-2</v>
      </c>
      <c r="H14" s="214">
        <v>1.6078703703703703E-2</v>
      </c>
      <c r="I14" s="340"/>
      <c r="J14" s="500">
        <v>1.7969907407407407E-2</v>
      </c>
      <c r="K14" s="340">
        <v>1.6219907407407409E-2</v>
      </c>
      <c r="L14" s="214">
        <v>1.5655092592592592E-2</v>
      </c>
      <c r="M14" s="326">
        <f t="shared" si="0"/>
        <v>1.5655092592592592E-2</v>
      </c>
      <c r="N14" s="219">
        <f t="shared" si="1"/>
        <v>5.0388793162847991E-3</v>
      </c>
      <c r="O14" s="340">
        <v>1.5655092592592592E-2</v>
      </c>
      <c r="P14" s="216">
        <v>1.7190972222222222E-2</v>
      </c>
      <c r="Q14" s="340"/>
      <c r="R14" s="513">
        <f>P14-M14</f>
        <v>1.5358796296296301E-3</v>
      </c>
      <c r="S14" s="514">
        <f>(P14-O14)/P14</f>
        <v>8.9342220426849819E-2</v>
      </c>
      <c r="T14" s="213"/>
      <c r="U14" s="406"/>
      <c r="V14" s="454" t="str">
        <f t="shared" si="4"/>
        <v>NO</v>
      </c>
    </row>
    <row r="15" spans="1:47">
      <c r="A15" s="368" t="s">
        <v>382</v>
      </c>
      <c r="B15" s="368" t="s">
        <v>383</v>
      </c>
      <c r="C15" s="402">
        <v>8</v>
      </c>
      <c r="D15" s="340" t="s">
        <v>365</v>
      </c>
      <c r="E15" s="340" t="s">
        <v>365</v>
      </c>
      <c r="F15" s="341">
        <v>1.8572916666666668E-2</v>
      </c>
      <c r="G15" s="340" t="s">
        <v>365</v>
      </c>
      <c r="H15" s="341">
        <v>1.662962962962963E-2</v>
      </c>
      <c r="I15" s="340"/>
      <c r="J15" s="500">
        <v>1.7842592592592594E-2</v>
      </c>
      <c r="K15" s="340">
        <v>1.672685185185185E-2</v>
      </c>
      <c r="L15" s="214">
        <v>1.6141203703703703E-2</v>
      </c>
      <c r="M15" s="326">
        <f t="shared" si="0"/>
        <v>1.6141203703703703E-2</v>
      </c>
      <c r="N15" s="219">
        <f t="shared" si="1"/>
        <v>5.1953431128868707E-3</v>
      </c>
      <c r="O15" s="340">
        <v>1.6141203703703703E-2</v>
      </c>
      <c r="P15" s="252">
        <v>1.6488425925925924E-2</v>
      </c>
      <c r="Q15" s="404"/>
      <c r="R15" s="213">
        <f>P15-M15</f>
        <v>3.4722222222222099E-4</v>
      </c>
      <c r="S15" s="406">
        <f>(P15-O15)/P15</f>
        <v>2.1058542748841707E-2</v>
      </c>
      <c r="T15" s="409"/>
      <c r="U15" s="406"/>
      <c r="V15" s="454" t="str">
        <f t="shared" si="4"/>
        <v>NO</v>
      </c>
    </row>
    <row r="16" spans="1:47">
      <c r="A16" s="368" t="s">
        <v>436</v>
      </c>
      <c r="B16" s="368" t="s">
        <v>437</v>
      </c>
      <c r="C16" s="402">
        <v>12</v>
      </c>
      <c r="D16" s="475">
        <v>1.3644675925925926E-2</v>
      </c>
      <c r="E16" s="341">
        <v>1.7020833333333336E-2</v>
      </c>
      <c r="F16" s="340">
        <v>1.8237268518518517E-2</v>
      </c>
      <c r="G16" s="483">
        <v>1.6876157407407406E-2</v>
      </c>
      <c r="H16" s="341">
        <v>1.6572916666666666E-2</v>
      </c>
      <c r="I16" s="347"/>
      <c r="J16" s="500">
        <v>1.8216435185185186E-2</v>
      </c>
      <c r="K16" s="340">
        <v>1.6972222222222225E-2</v>
      </c>
      <c r="L16" s="340">
        <v>1.6165509259259258E-2</v>
      </c>
      <c r="M16" s="326">
        <f t="shared" si="0"/>
        <v>1.6165509259259258E-2</v>
      </c>
      <c r="N16" s="219">
        <f t="shared" si="1"/>
        <v>5.2031663027169734E-3</v>
      </c>
      <c r="O16" s="340">
        <v>1.6130787037037037E-2</v>
      </c>
      <c r="P16" s="216">
        <v>1.6130787037037037E-2</v>
      </c>
      <c r="Q16" s="340"/>
      <c r="R16" s="213">
        <f>P16-M16</f>
        <v>-3.4722222222220711E-5</v>
      </c>
      <c r="S16" s="406">
        <f>(P16-O16)/P16</f>
        <v>0</v>
      </c>
      <c r="T16" s="213"/>
      <c r="U16" s="406"/>
      <c r="V16" s="454" t="str">
        <f t="shared" si="4"/>
        <v>NO</v>
      </c>
    </row>
    <row r="17" spans="1:22">
      <c r="A17" s="368" t="s">
        <v>144</v>
      </c>
      <c r="B17" s="368" t="s">
        <v>145</v>
      </c>
      <c r="C17" s="402">
        <v>7</v>
      </c>
      <c r="D17" s="475">
        <v>1.3924768518518517E-2</v>
      </c>
      <c r="E17" s="340" t="s">
        <v>365</v>
      </c>
      <c r="F17" s="340" t="s">
        <v>365</v>
      </c>
      <c r="G17" s="340" t="s">
        <v>365</v>
      </c>
      <c r="H17" s="482">
        <v>1.7746527777777778E-2</v>
      </c>
      <c r="I17" s="340"/>
      <c r="J17" s="500">
        <v>1.8843750000000003E-2</v>
      </c>
      <c r="K17" s="214">
        <v>1.6366898148148148E-2</v>
      </c>
      <c r="L17" s="214">
        <v>1.621527777777778E-2</v>
      </c>
      <c r="M17" s="326">
        <f t="shared" si="0"/>
        <v>1.621527777777778E-2</v>
      </c>
      <c r="N17" s="219">
        <f t="shared" si="1"/>
        <v>5.2191852152262347E-3</v>
      </c>
      <c r="O17" s="340">
        <v>1.621527777777778E-2</v>
      </c>
      <c r="P17" s="216"/>
      <c r="Q17" s="405">
        <v>1.7746527777777778E-2</v>
      </c>
      <c r="R17" s="213"/>
      <c r="S17" s="406"/>
      <c r="T17" s="213">
        <f>Q17-O17</f>
        <v>1.5312499999999979E-3</v>
      </c>
      <c r="U17" s="406">
        <f>(Q17-O17)/O17</f>
        <v>9.4432548179871373E-2</v>
      </c>
      <c r="V17" s="454" t="str">
        <f t="shared" si="4"/>
        <v>NO</v>
      </c>
    </row>
    <row r="18" spans="1:22">
      <c r="A18" s="402" t="s">
        <v>376</v>
      </c>
      <c r="B18" s="402" t="s">
        <v>377</v>
      </c>
      <c r="C18" s="402">
        <v>9</v>
      </c>
      <c r="D18" s="475">
        <v>1.378125E-2</v>
      </c>
      <c r="E18" s="341">
        <v>1.6843750000000001E-2</v>
      </c>
      <c r="F18" s="340">
        <v>1.741898148148148E-2</v>
      </c>
      <c r="G18" s="341">
        <v>1.6408564814814817E-2</v>
      </c>
      <c r="H18" s="341">
        <v>1.6237268518518519E-2</v>
      </c>
      <c r="I18" s="340"/>
      <c r="J18" s="500">
        <v>1.7767361111111112E-2</v>
      </c>
      <c r="K18" s="340">
        <v>1.6745370370370372E-2</v>
      </c>
      <c r="L18" s="340" t="s">
        <v>365</v>
      </c>
      <c r="M18" s="326">
        <f t="shared" si="0"/>
        <v>1.6237268518518519E-2</v>
      </c>
      <c r="N18" s="219">
        <f t="shared" si="1"/>
        <v>5.2262633393582326E-3</v>
      </c>
      <c r="O18" s="340">
        <v>1.6004629629629629E-2</v>
      </c>
      <c r="P18" s="216">
        <v>1.6004629629629629E-2</v>
      </c>
      <c r="Q18" s="340"/>
      <c r="R18" s="213">
        <f>P18-M18</f>
        <v>-2.3263888888888987E-4</v>
      </c>
      <c r="S18" s="406">
        <f>(P18-O18)/P18</f>
        <v>0</v>
      </c>
      <c r="T18" s="213"/>
      <c r="U18" s="406"/>
      <c r="V18" s="454" t="str">
        <f t="shared" si="4"/>
        <v>NO</v>
      </c>
    </row>
    <row r="19" spans="1:22">
      <c r="A19" s="402" t="s">
        <v>378</v>
      </c>
      <c r="B19" s="402" t="s">
        <v>379</v>
      </c>
      <c r="C19" s="402">
        <v>7</v>
      </c>
      <c r="D19" s="340" t="s">
        <v>365</v>
      </c>
      <c r="E19" s="482">
        <v>1.6505787037037038E-2</v>
      </c>
      <c r="F19" s="340">
        <v>1.7024305555555556E-2</v>
      </c>
      <c r="G19" s="214">
        <v>1.6311342592592593E-2</v>
      </c>
      <c r="H19" s="340" t="s">
        <v>365</v>
      </c>
      <c r="I19" s="340"/>
      <c r="J19" s="340" t="s">
        <v>365</v>
      </c>
      <c r="K19" s="340" t="s">
        <v>365</v>
      </c>
      <c r="L19" s="340" t="s">
        <v>365</v>
      </c>
      <c r="M19" s="326">
        <f t="shared" si="0"/>
        <v>1.6311342592592593E-2</v>
      </c>
      <c r="N19" s="219">
        <f t="shared" si="1"/>
        <v>5.2501054416975957E-3</v>
      </c>
      <c r="O19" s="340">
        <v>1.6311342592592593E-2</v>
      </c>
      <c r="P19" s="216"/>
      <c r="Q19" s="405">
        <v>1.6505787037037038E-2</v>
      </c>
      <c r="R19" s="213"/>
      <c r="S19" s="406"/>
      <c r="T19" s="213">
        <f>Q19-O19</f>
        <v>1.94444444444445E-4</v>
      </c>
      <c r="U19" s="406">
        <f>(Q19-O19)/O19</f>
        <v>1.1920811750514473E-2</v>
      </c>
      <c r="V19" s="454" t="str">
        <f t="shared" si="4"/>
        <v>NO</v>
      </c>
    </row>
    <row r="20" spans="1:22">
      <c r="A20" s="368" t="s">
        <v>375</v>
      </c>
      <c r="B20" s="368" t="s">
        <v>143</v>
      </c>
      <c r="C20" s="402">
        <v>7</v>
      </c>
      <c r="D20" s="475">
        <v>1.550462962962963E-2</v>
      </c>
      <c r="E20" s="341">
        <v>1.8062500000000002E-2</v>
      </c>
      <c r="F20" s="340">
        <v>1.8793981481481481E-2</v>
      </c>
      <c r="G20" s="340">
        <v>1.9087962962962963E-2</v>
      </c>
      <c r="H20" s="340" t="s">
        <v>365</v>
      </c>
      <c r="I20" s="340"/>
      <c r="J20" s="500">
        <v>1.9194444444444445E-2</v>
      </c>
      <c r="K20" s="214">
        <v>1.7189814814814814E-2</v>
      </c>
      <c r="L20" s="214">
        <v>1.6465277777777777E-2</v>
      </c>
      <c r="M20" s="326">
        <f t="shared" si="0"/>
        <v>1.6465277777777777E-2</v>
      </c>
      <c r="N20" s="219">
        <f t="shared" si="1"/>
        <v>5.2996523106215842E-3</v>
      </c>
      <c r="O20" s="340">
        <v>1.6465277777777777E-2</v>
      </c>
      <c r="P20" s="216"/>
      <c r="Q20" s="405">
        <v>1.8062500000000002E-2</v>
      </c>
      <c r="R20" s="213"/>
      <c r="S20" s="406"/>
      <c r="T20" s="213">
        <f>Q20-O20</f>
        <v>1.5972222222222256E-3</v>
      </c>
      <c r="U20" s="406">
        <f>(Q20-O20)/O20</f>
        <v>9.7005482918599964E-2</v>
      </c>
      <c r="V20" s="454" t="str">
        <f t="shared" si="4"/>
        <v>NO</v>
      </c>
    </row>
    <row r="21" spans="1:22">
      <c r="A21" s="402" t="s">
        <v>393</v>
      </c>
      <c r="B21" s="402" t="s">
        <v>394</v>
      </c>
      <c r="C21" s="402">
        <v>9</v>
      </c>
      <c r="D21" s="475">
        <v>1.509722222222222E-2</v>
      </c>
      <c r="E21" s="341">
        <v>1.8521990740740742E-2</v>
      </c>
      <c r="F21" s="340">
        <v>1.9270833333333334E-2</v>
      </c>
      <c r="G21" s="341">
        <v>1.8237268518518517E-2</v>
      </c>
      <c r="H21" s="341">
        <v>1.7840277777777778E-2</v>
      </c>
      <c r="I21" s="340"/>
      <c r="J21" s="500">
        <v>1.8841435185185187E-2</v>
      </c>
      <c r="K21" s="341">
        <v>1.7501157407407406E-2</v>
      </c>
      <c r="L21" s="341">
        <v>1.6611111111111111E-2</v>
      </c>
      <c r="M21" s="326">
        <f t="shared" si="0"/>
        <v>1.6611111111111111E-2</v>
      </c>
      <c r="N21" s="219">
        <f t="shared" si="1"/>
        <v>5.3465914496022065E-3</v>
      </c>
      <c r="O21" s="340">
        <v>1.6581018518518519E-2</v>
      </c>
      <c r="P21" s="340">
        <v>1.6581018518518519E-2</v>
      </c>
      <c r="Q21" s="340"/>
      <c r="R21" s="213">
        <f>P21-M21</f>
        <v>-3.0092592592591977E-5</v>
      </c>
      <c r="S21" s="406">
        <f>(P21-O21)/P21</f>
        <v>0</v>
      </c>
      <c r="T21" s="213"/>
      <c r="U21" s="406"/>
      <c r="V21" s="454" t="str">
        <f t="shared" si="4"/>
        <v>NO</v>
      </c>
    </row>
    <row r="22" spans="1:22">
      <c r="A22" s="368" t="s">
        <v>387</v>
      </c>
      <c r="B22" s="368" t="s">
        <v>388</v>
      </c>
      <c r="C22" s="402">
        <v>9</v>
      </c>
      <c r="D22" s="475">
        <v>1.3858796296296298E-2</v>
      </c>
      <c r="E22" s="341">
        <v>1.7017361111111112E-2</v>
      </c>
      <c r="F22" s="340">
        <v>1.8124999999999999E-2</v>
      </c>
      <c r="G22" s="340">
        <v>1.7180555555555557E-2</v>
      </c>
      <c r="H22" s="340">
        <v>1.7065972222222222E-2</v>
      </c>
      <c r="I22" s="340"/>
      <c r="J22" s="500">
        <v>1.849537037037037E-2</v>
      </c>
      <c r="K22" s="341">
        <v>1.7009259259259259E-2</v>
      </c>
      <c r="L22" s="341">
        <v>1.6622685185185185E-2</v>
      </c>
      <c r="M22" s="326">
        <f t="shared" si="0"/>
        <v>1.6622685185185185E-2</v>
      </c>
      <c r="N22" s="219">
        <f t="shared" si="1"/>
        <v>5.3503167780927317E-3</v>
      </c>
      <c r="O22" s="340">
        <v>1.5864583333333331E-2</v>
      </c>
      <c r="P22" s="216">
        <v>1.5864583333333331E-2</v>
      </c>
      <c r="Q22" s="340"/>
      <c r="R22" s="213">
        <f>P22-M22</f>
        <v>-7.5810185185185355E-4</v>
      </c>
      <c r="S22" s="406">
        <f>(P22-O22)/P22</f>
        <v>0</v>
      </c>
      <c r="T22" s="213"/>
      <c r="U22" s="406"/>
      <c r="V22" s="454" t="str">
        <f t="shared" si="4"/>
        <v>NO</v>
      </c>
    </row>
    <row r="23" spans="1:22">
      <c r="A23" s="368" t="s">
        <v>162</v>
      </c>
      <c r="B23" s="368" t="s">
        <v>438</v>
      </c>
      <c r="C23" s="402">
        <v>8</v>
      </c>
      <c r="D23" s="475">
        <v>1.5064814814814816E-2</v>
      </c>
      <c r="E23" s="341">
        <v>1.7976851851851851E-2</v>
      </c>
      <c r="F23" s="340" t="s">
        <v>295</v>
      </c>
      <c r="G23" s="214">
        <v>1.7409722222222222E-2</v>
      </c>
      <c r="H23" s="214">
        <v>1.7046296296296296E-2</v>
      </c>
      <c r="I23" s="340"/>
      <c r="J23" s="500">
        <v>1.9862268518518519E-2</v>
      </c>
      <c r="K23" s="340">
        <v>1.7890046296296296E-2</v>
      </c>
      <c r="L23" s="214">
        <v>1.6651620370370369E-2</v>
      </c>
      <c r="M23" s="326">
        <f t="shared" si="0"/>
        <v>1.6651620370370369E-2</v>
      </c>
      <c r="N23" s="219">
        <f t="shared" si="1"/>
        <v>5.359630099319045E-3</v>
      </c>
      <c r="O23" s="340">
        <v>1.6651620370370369E-2</v>
      </c>
      <c r="P23" s="252">
        <v>1.773726851851852E-2</v>
      </c>
      <c r="Q23" s="404"/>
      <c r="R23" s="513">
        <f>P23-M23</f>
        <v>1.0856481481481516E-3</v>
      </c>
      <c r="S23" s="514">
        <f>(P23-O23)/P23</f>
        <v>6.1207177814029547E-2</v>
      </c>
      <c r="T23" s="409"/>
      <c r="U23" s="406"/>
      <c r="V23" s="454" t="str">
        <f t="shared" si="4"/>
        <v>NO</v>
      </c>
    </row>
    <row r="24" spans="1:22">
      <c r="A24" s="368" t="s">
        <v>184</v>
      </c>
      <c r="B24" s="368" t="s">
        <v>185</v>
      </c>
      <c r="C24" s="402">
        <v>8</v>
      </c>
      <c r="D24" s="475">
        <v>1.5512731481481482E-2</v>
      </c>
      <c r="E24" s="482">
        <v>1.7468750000000002E-2</v>
      </c>
      <c r="F24" s="340">
        <v>1.8707175925925926E-2</v>
      </c>
      <c r="G24" s="214">
        <v>1.6988425925925928E-2</v>
      </c>
      <c r="H24" s="214">
        <v>1.6670138888888887E-2</v>
      </c>
      <c r="I24" s="340"/>
      <c r="J24" s="500">
        <v>1.8726851851851852E-2</v>
      </c>
      <c r="K24" s="340" t="s">
        <v>365</v>
      </c>
      <c r="L24" s="340">
        <v>1.6680555555555556E-2</v>
      </c>
      <c r="M24" s="326">
        <f t="shared" si="0"/>
        <v>1.6670138888888887E-2</v>
      </c>
      <c r="N24" s="219">
        <f t="shared" si="1"/>
        <v>5.3655906249038855E-3</v>
      </c>
      <c r="O24" s="340">
        <v>1.6670138888888887E-2</v>
      </c>
      <c r="P24" s="216"/>
      <c r="Q24" s="405">
        <v>1.7468750000000002E-2</v>
      </c>
      <c r="R24" s="213"/>
      <c r="S24" s="406"/>
      <c r="T24" s="213">
        <f>Q24-O24</f>
        <v>7.9861111111111452E-4</v>
      </c>
      <c r="U24" s="406">
        <f>(Q24-O24)/O24</f>
        <v>4.7906686107061239E-2</v>
      </c>
      <c r="V24" s="454" t="str">
        <f t="shared" si="4"/>
        <v>NO</v>
      </c>
    </row>
    <row r="25" spans="1:22">
      <c r="A25" s="368" t="s">
        <v>385</v>
      </c>
      <c r="B25" s="368" t="s">
        <v>386</v>
      </c>
      <c r="C25" s="402">
        <v>8</v>
      </c>
      <c r="D25" s="475">
        <v>1.4899305555555555E-2</v>
      </c>
      <c r="E25" s="341">
        <v>1.8472222222222223E-2</v>
      </c>
      <c r="F25" s="340">
        <v>1.9211805555555555E-2</v>
      </c>
      <c r="G25" s="341">
        <v>1.7876157407407407E-2</v>
      </c>
      <c r="H25" s="214">
        <v>1.7552083333333333E-2</v>
      </c>
      <c r="I25" s="340"/>
      <c r="J25" s="500">
        <v>1.8656249999999999E-2</v>
      </c>
      <c r="K25" s="214">
        <v>1.7197916666666667E-2</v>
      </c>
      <c r="L25" s="214">
        <v>1.678587962962963E-2</v>
      </c>
      <c r="M25" s="326">
        <f t="shared" si="0"/>
        <v>1.678587962962963E-2</v>
      </c>
      <c r="N25" s="219">
        <f t="shared" si="1"/>
        <v>5.4028439098091413E-3</v>
      </c>
      <c r="O25" s="340">
        <v>1.678587962962963E-2</v>
      </c>
      <c r="P25" s="252">
        <v>1.7553240740740741E-2</v>
      </c>
      <c r="Q25" s="404"/>
      <c r="R25" s="213">
        <f>P25-M25</f>
        <v>7.6736111111111102E-4</v>
      </c>
      <c r="S25" s="406">
        <f>(P25-O25)/P25</f>
        <v>4.3716207305815637E-2</v>
      </c>
      <c r="T25" s="409"/>
      <c r="U25" s="406"/>
      <c r="V25" s="454" t="str">
        <f t="shared" si="4"/>
        <v>NO</v>
      </c>
    </row>
    <row r="26" spans="1:22">
      <c r="A26" s="368" t="s">
        <v>368</v>
      </c>
      <c r="B26" s="368" t="s">
        <v>369</v>
      </c>
      <c r="C26" s="402">
        <v>10</v>
      </c>
      <c r="D26" s="475">
        <v>1.3972222222222224E-2</v>
      </c>
      <c r="E26" s="341">
        <v>1.7834490740740738E-2</v>
      </c>
      <c r="F26" s="340">
        <v>1.8393518518518521E-2</v>
      </c>
      <c r="G26" s="341">
        <v>1.6856481481481483E-2</v>
      </c>
      <c r="H26" s="341">
        <v>1.6806712962962964E-2</v>
      </c>
      <c r="I26" s="340"/>
      <c r="J26" s="500">
        <v>1.8226851851851852E-2</v>
      </c>
      <c r="K26" s="340">
        <v>1.6906250000000001E-2</v>
      </c>
      <c r="L26" s="340">
        <v>1.728240740740741E-2</v>
      </c>
      <c r="M26" s="326">
        <f t="shared" si="0"/>
        <v>1.6806712962962964E-2</v>
      </c>
      <c r="N26" s="219">
        <f t="shared" si="1"/>
        <v>5.4095495010920876E-3</v>
      </c>
      <c r="O26" s="340">
        <v>1.6385416666666666E-2</v>
      </c>
      <c r="P26" s="216">
        <v>1.6385416666666666E-2</v>
      </c>
      <c r="Q26" s="340"/>
      <c r="R26" s="213">
        <f>P26-M26</f>
        <v>-4.2129629629629808E-4</v>
      </c>
      <c r="S26" s="406">
        <f>(P26-O26)/P26</f>
        <v>0</v>
      </c>
      <c r="T26" s="213"/>
      <c r="U26" s="406"/>
      <c r="V26" s="454" t="str">
        <f t="shared" si="4"/>
        <v>NO</v>
      </c>
    </row>
    <row r="27" spans="1:22">
      <c r="A27" s="402" t="s">
        <v>380</v>
      </c>
      <c r="B27" s="402" t="s">
        <v>381</v>
      </c>
      <c r="C27" s="402">
        <v>9</v>
      </c>
      <c r="D27" s="475">
        <v>1.4789351851851852E-2</v>
      </c>
      <c r="E27" s="482">
        <v>1.9064814814814816E-2</v>
      </c>
      <c r="F27" s="340">
        <v>2.0060185185185184E-2</v>
      </c>
      <c r="G27" s="214">
        <v>1.8390046296296297E-2</v>
      </c>
      <c r="H27" s="340">
        <v>1.8718749999999999E-2</v>
      </c>
      <c r="I27" s="340"/>
      <c r="J27" s="500">
        <v>1.9438657407407408E-2</v>
      </c>
      <c r="K27" s="214">
        <v>1.7876157407407407E-2</v>
      </c>
      <c r="L27" s="214">
        <v>1.7020833333333336E-2</v>
      </c>
      <c r="M27" s="326">
        <f t="shared" si="0"/>
        <v>1.7020833333333336E-2</v>
      </c>
      <c r="N27" s="219">
        <f t="shared" si="1"/>
        <v>5.4784680781668101E-3</v>
      </c>
      <c r="O27" s="340">
        <v>1.7020833333333336E-2</v>
      </c>
      <c r="P27" s="216"/>
      <c r="Q27" s="481">
        <v>1.9064814814814816E-2</v>
      </c>
      <c r="R27" s="513"/>
      <c r="S27" s="514"/>
      <c r="T27" s="213">
        <f>Q27-O27</f>
        <v>2.04398148148148E-3</v>
      </c>
      <c r="U27" s="406">
        <f>(Q27-O27)/O27</f>
        <v>0.12008703930368546</v>
      </c>
      <c r="V27" s="454" t="str">
        <f t="shared" si="4"/>
        <v>NO</v>
      </c>
    </row>
    <row r="28" spans="1:22" ht="12" customHeight="1">
      <c r="A28" s="402" t="s">
        <v>391</v>
      </c>
      <c r="B28" s="402" t="s">
        <v>392</v>
      </c>
      <c r="C28" s="402"/>
      <c r="D28" s="340" t="s">
        <v>365</v>
      </c>
      <c r="E28" s="482">
        <v>1.891550925925926E-2</v>
      </c>
      <c r="F28" s="340">
        <v>1.9674768518518519E-2</v>
      </c>
      <c r="G28" s="214">
        <v>1.8364583333333333E-2</v>
      </c>
      <c r="H28" s="214">
        <v>1.7879629629629631E-2</v>
      </c>
      <c r="I28" s="340"/>
      <c r="J28" s="500">
        <v>1.9726851851851853E-2</v>
      </c>
      <c r="K28" s="214">
        <v>1.7835648148148149E-2</v>
      </c>
      <c r="L28" s="214">
        <v>1.7031250000000001E-2</v>
      </c>
      <c r="M28" s="326">
        <f t="shared" si="0"/>
        <v>1.7031250000000001E-2</v>
      </c>
      <c r="N28" s="219">
        <f t="shared" si="1"/>
        <v>5.4818208738082828E-3</v>
      </c>
      <c r="O28" s="340">
        <v>1.7031250000000001E-2</v>
      </c>
      <c r="P28" s="252"/>
      <c r="Q28" s="481">
        <v>1.891550925925926E-2</v>
      </c>
      <c r="R28" s="213"/>
      <c r="S28" s="406"/>
      <c r="T28" s="213">
        <f>Q28-O28</f>
        <v>1.8842592592592591E-3</v>
      </c>
      <c r="U28" s="406">
        <f>(Q28-O28)/O28</f>
        <v>0.11063540604825008</v>
      </c>
      <c r="V28" s="454" t="str">
        <f t="shared" si="4"/>
        <v>NO</v>
      </c>
    </row>
    <row r="29" spans="1:22">
      <c r="A29" s="368" t="s">
        <v>389</v>
      </c>
      <c r="B29" s="368" t="s">
        <v>172</v>
      </c>
      <c r="C29" s="402">
        <v>10</v>
      </c>
      <c r="D29" s="475" t="s">
        <v>439</v>
      </c>
      <c r="E29" s="341">
        <v>1.8681712962962962E-2</v>
      </c>
      <c r="F29" s="340">
        <v>1.9195601851851849E-2</v>
      </c>
      <c r="G29" s="341">
        <v>1.7730324074074075E-2</v>
      </c>
      <c r="H29" s="214">
        <v>1.7361111111111112E-2</v>
      </c>
      <c r="I29" s="340"/>
      <c r="J29" s="500">
        <v>1.8474537037037036E-2</v>
      </c>
      <c r="K29" s="229">
        <v>1.7077546296296296E-2</v>
      </c>
      <c r="L29" s="340" t="s">
        <v>295</v>
      </c>
      <c r="M29" s="326">
        <f t="shared" si="0"/>
        <v>1.7077546296296296E-2</v>
      </c>
      <c r="N29" s="219">
        <f t="shared" si="1"/>
        <v>5.4967221877703842E-3</v>
      </c>
      <c r="O29" s="340">
        <v>1.7077546296296296E-2</v>
      </c>
      <c r="P29" s="216">
        <v>1.7513888888888888E-2</v>
      </c>
      <c r="Q29" s="340"/>
      <c r="R29" s="213">
        <f>P29-M29</f>
        <v>4.3634259259259234E-4</v>
      </c>
      <c r="S29" s="406">
        <f>(P29-O29)/P29</f>
        <v>2.4914089347079026E-2</v>
      </c>
      <c r="T29" s="213"/>
      <c r="U29" s="406"/>
      <c r="V29" s="454" t="str">
        <f t="shared" si="4"/>
        <v>NO</v>
      </c>
    </row>
    <row r="30" spans="1:22">
      <c r="A30" s="368" t="s">
        <v>59</v>
      </c>
      <c r="B30" s="368" t="s">
        <v>440</v>
      </c>
      <c r="C30" s="402">
        <v>12</v>
      </c>
      <c r="D30" s="475">
        <v>1.3628472222222222E-2</v>
      </c>
      <c r="E30" s="340" t="s">
        <v>365</v>
      </c>
      <c r="F30" s="482">
        <v>1.7758101851851851E-2</v>
      </c>
      <c r="G30" s="214">
        <v>1.7224537037037038E-2</v>
      </c>
      <c r="H30" s="214">
        <v>1.7177083333333332E-2</v>
      </c>
      <c r="I30" s="340"/>
      <c r="J30" s="500">
        <v>1.9127314814814816E-2</v>
      </c>
      <c r="K30" s="231">
        <v>1.7729166666666667E-2</v>
      </c>
      <c r="L30" s="340">
        <v>1.7464120370370369E-2</v>
      </c>
      <c r="M30" s="326">
        <f t="shared" si="0"/>
        <v>1.7177083333333332E-2</v>
      </c>
      <c r="N30" s="219">
        <f t="shared" si="1"/>
        <v>5.5287600127889034E-3</v>
      </c>
      <c r="O30" s="340">
        <v>1.7177083333333332E-2</v>
      </c>
      <c r="P30" s="216"/>
      <c r="Q30" s="405">
        <v>1.7758101851851851E-2</v>
      </c>
      <c r="R30" s="213"/>
      <c r="S30" s="406"/>
      <c r="T30" s="213">
        <f>Q30-O30</f>
        <v>5.8101851851851891E-4</v>
      </c>
      <c r="U30" s="406">
        <f>(Q30-O30)/O30</f>
        <v>3.3825213934371025E-2</v>
      </c>
      <c r="V30" s="454" t="str">
        <f t="shared" si="4"/>
        <v>NO</v>
      </c>
    </row>
    <row r="31" spans="1:22">
      <c r="A31" s="402" t="s">
        <v>399</v>
      </c>
      <c r="B31" s="402" t="s">
        <v>400</v>
      </c>
      <c r="C31" s="402">
        <v>11</v>
      </c>
      <c r="D31" s="475">
        <v>1.5065972222222222E-2</v>
      </c>
      <c r="E31" s="482">
        <v>1.8468749999999999E-2</v>
      </c>
      <c r="F31" s="340">
        <v>2.0405092592592593E-2</v>
      </c>
      <c r="G31" s="341">
        <v>1.7984953703703704E-2</v>
      </c>
      <c r="H31" s="340" t="s">
        <v>365</v>
      </c>
      <c r="I31" s="340"/>
      <c r="J31" s="340" t="s">
        <v>295</v>
      </c>
      <c r="K31" s="340" t="s">
        <v>365</v>
      </c>
      <c r="L31" s="214">
        <v>1.7216435185185185E-2</v>
      </c>
      <c r="M31" s="326">
        <f t="shared" si="0"/>
        <v>1.7216435185185185E-2</v>
      </c>
      <c r="N31" s="219">
        <f t="shared" si="1"/>
        <v>5.5414261296566902E-3</v>
      </c>
      <c r="O31" s="340">
        <v>1.7216435185185185E-2</v>
      </c>
      <c r="P31" s="216">
        <v>1.7572916666666667E-2</v>
      </c>
      <c r="Q31" s="340"/>
      <c r="R31" s="213">
        <f>P31-M31</f>
        <v>3.5648148148148193E-4</v>
      </c>
      <c r="S31" s="406">
        <f>(P31-O31)/P31</f>
        <v>2.0285846011987116E-2</v>
      </c>
      <c r="T31" s="213"/>
      <c r="U31" s="406"/>
      <c r="V31" s="454" t="str">
        <f t="shared" si="4"/>
        <v>NO</v>
      </c>
    </row>
    <row r="32" spans="1:22">
      <c r="A32" s="368" t="s">
        <v>146</v>
      </c>
      <c r="B32" s="368" t="s">
        <v>147</v>
      </c>
      <c r="C32" s="402">
        <v>7</v>
      </c>
      <c r="D32" s="475">
        <v>1.5730324074074074E-2</v>
      </c>
      <c r="E32" s="482">
        <v>1.8303240740740741E-2</v>
      </c>
      <c r="F32" s="340">
        <v>1.8979166666666665E-2</v>
      </c>
      <c r="G32" s="214">
        <v>1.793287037037037E-2</v>
      </c>
      <c r="H32" s="214">
        <v>1.7746527777777778E-2</v>
      </c>
      <c r="I32" s="340"/>
      <c r="J32" s="500">
        <v>1.8990740740740742E-2</v>
      </c>
      <c r="K32" s="214">
        <v>1.7241898148148149E-2</v>
      </c>
      <c r="L32" s="340">
        <v>1.7391203703703704E-2</v>
      </c>
      <c r="M32" s="326">
        <f t="shared" si="0"/>
        <v>1.7241898148148149E-2</v>
      </c>
      <c r="N32" s="219">
        <f t="shared" si="1"/>
        <v>5.5496218523358462E-3</v>
      </c>
      <c r="O32" s="340">
        <v>1.7241898148148149E-2</v>
      </c>
      <c r="P32" s="216"/>
      <c r="Q32" s="405">
        <v>1.8303240740740741E-2</v>
      </c>
      <c r="R32" s="213"/>
      <c r="S32" s="406"/>
      <c r="T32" s="213">
        <f>Q32-O32</f>
        <v>1.0613425925925929E-3</v>
      </c>
      <c r="U32" s="406">
        <f>(Q32-O32)/O32</f>
        <v>6.1556017990199385E-2</v>
      </c>
      <c r="V32" s="454" t="str">
        <f t="shared" si="4"/>
        <v>NO</v>
      </c>
    </row>
    <row r="33" spans="1:22">
      <c r="A33" s="402" t="s">
        <v>54</v>
      </c>
      <c r="B33" s="402" t="s">
        <v>406</v>
      </c>
      <c r="C33" s="402">
        <v>11</v>
      </c>
      <c r="D33" s="475">
        <v>1.5820601851851853E-2</v>
      </c>
      <c r="E33" s="341">
        <v>1.9412037037037037E-2</v>
      </c>
      <c r="F33" s="340">
        <v>2.0185185185185184E-2</v>
      </c>
      <c r="G33" s="341">
        <v>1.9099537037037036E-2</v>
      </c>
      <c r="H33" s="340">
        <v>1.9195601851851849E-2</v>
      </c>
      <c r="I33" s="340"/>
      <c r="J33" s="500">
        <v>2.0092592592592592E-2</v>
      </c>
      <c r="K33" s="341">
        <v>1.8295138888888889E-2</v>
      </c>
      <c r="L33" s="341">
        <v>1.7354166666666667E-2</v>
      </c>
      <c r="M33" s="326">
        <f t="shared" si="0"/>
        <v>1.7354166666666667E-2</v>
      </c>
      <c r="N33" s="219">
        <f t="shared" si="1"/>
        <v>5.5857575386939438E-3</v>
      </c>
      <c r="O33" s="340">
        <v>1.7228009259259259E-2</v>
      </c>
      <c r="P33" s="216">
        <v>1.7228009259259259E-2</v>
      </c>
      <c r="Q33" s="340"/>
      <c r="R33" s="213">
        <f>P33-M33</f>
        <v>-1.2615740740740816E-4</v>
      </c>
      <c r="S33" s="406">
        <f>(P33-O33)/P33</f>
        <v>0</v>
      </c>
      <c r="T33" s="213"/>
      <c r="U33" s="406"/>
      <c r="V33" s="454" t="str">
        <f t="shared" si="4"/>
        <v>NO</v>
      </c>
    </row>
    <row r="34" spans="1:22">
      <c r="A34" s="402" t="s">
        <v>81</v>
      </c>
      <c r="B34" s="402" t="s">
        <v>441</v>
      </c>
      <c r="C34" s="402">
        <v>7</v>
      </c>
      <c r="D34" s="475">
        <v>1.5901620370370372E-2</v>
      </c>
      <c r="E34" s="485">
        <v>1.1783564814814816E-2</v>
      </c>
      <c r="F34" s="482">
        <v>2.002777777777778E-2</v>
      </c>
      <c r="G34" s="214">
        <v>1.9133101851851849E-2</v>
      </c>
      <c r="H34" s="214">
        <v>1.8409722222222223E-2</v>
      </c>
      <c r="I34" s="340"/>
      <c r="J34" s="500">
        <v>1.9800925925925927E-2</v>
      </c>
      <c r="K34" s="214">
        <v>1.7796296296296296E-2</v>
      </c>
      <c r="L34" s="214">
        <v>1.7365740740740741E-2</v>
      </c>
      <c r="M34" s="326">
        <f>MIN(F34:L34)</f>
        <v>1.7365740740740741E-2</v>
      </c>
      <c r="N34" s="219">
        <f t="shared" ref="N34:N59" si="5">M34/3.10686</f>
        <v>5.589482867184469E-3</v>
      </c>
      <c r="O34" s="340">
        <v>1.7365740740740741E-2</v>
      </c>
      <c r="P34" s="216"/>
      <c r="Q34" s="405">
        <v>2.002777777777778E-2</v>
      </c>
      <c r="R34" s="213"/>
      <c r="S34" s="406"/>
      <c r="T34" s="513">
        <f>Q34-O34</f>
        <v>2.6620370370370391E-3</v>
      </c>
      <c r="U34" s="514">
        <f>(Q34-O34)/O34</f>
        <v>0.15329245534524139</v>
      </c>
      <c r="V34" s="454" t="str">
        <f t="shared" ref="V34:V55" si="6">IF(M34&lt;O34, "YES", "NO")</f>
        <v>NO</v>
      </c>
    </row>
    <row r="35" spans="1:22">
      <c r="A35" s="402" t="s">
        <v>404</v>
      </c>
      <c r="B35" s="402" t="s">
        <v>405</v>
      </c>
      <c r="C35" s="402">
        <v>11</v>
      </c>
      <c r="D35" s="475">
        <v>1.5759259259259261E-2</v>
      </c>
      <c r="E35" s="340" t="s">
        <v>365</v>
      </c>
      <c r="F35" s="341">
        <v>1.9625E-2</v>
      </c>
      <c r="G35" s="341">
        <v>1.8064814814814815E-2</v>
      </c>
      <c r="H35" s="341">
        <v>1.7793981481481484E-2</v>
      </c>
      <c r="I35" s="340"/>
      <c r="J35" s="500">
        <v>1.9599537037037037E-2</v>
      </c>
      <c r="K35" s="340">
        <v>1.787384259259259E-2</v>
      </c>
      <c r="L35" s="341">
        <v>1.7406250000000002E-2</v>
      </c>
      <c r="M35" s="326">
        <f>MIN(E35:L35)</f>
        <v>1.7406250000000002E-2</v>
      </c>
      <c r="N35" s="219">
        <f t="shared" si="5"/>
        <v>5.6025215169013091E-3</v>
      </c>
      <c r="O35" s="340">
        <v>1.6722222222222222E-2</v>
      </c>
      <c r="P35" s="216">
        <v>1.6722222222222222E-2</v>
      </c>
      <c r="Q35" s="213"/>
      <c r="R35" s="213">
        <f>P35-M35</f>
        <v>-6.8402777777777993E-4</v>
      </c>
      <c r="S35" s="406">
        <f>(P35-O35)/P35</f>
        <v>0</v>
      </c>
      <c r="T35" s="213"/>
      <c r="U35" s="406"/>
      <c r="V35" s="454" t="str">
        <f t="shared" si="6"/>
        <v>NO</v>
      </c>
    </row>
    <row r="36" spans="1:22" ht="12" customHeight="1">
      <c r="A36" s="472" t="s">
        <v>442</v>
      </c>
      <c r="B36" s="472" t="s">
        <v>74</v>
      </c>
      <c r="C36" s="473">
        <v>12</v>
      </c>
      <c r="D36" s="475">
        <v>1.4406250000000001E-2</v>
      </c>
      <c r="E36" s="341">
        <v>1.8693287037037036E-2</v>
      </c>
      <c r="F36" s="340">
        <v>1.945138888888889E-2</v>
      </c>
      <c r="G36" s="341">
        <v>1.8064814814814815E-2</v>
      </c>
      <c r="H36" s="341">
        <v>1.7788194444444443E-2</v>
      </c>
      <c r="I36" s="340"/>
      <c r="J36" s="500">
        <v>1.9146990740740739E-2</v>
      </c>
      <c r="K36" s="340">
        <v>1.7795138888888888E-2</v>
      </c>
      <c r="L36" s="341">
        <v>1.7413194444444443E-2</v>
      </c>
      <c r="M36" s="326">
        <f>MIN(E36:L36)</f>
        <v>1.7413194444444443E-2</v>
      </c>
      <c r="N36" s="219">
        <f t="shared" si="5"/>
        <v>5.6047567139956228E-3</v>
      </c>
      <c r="O36" s="340">
        <v>1.7210648148148149E-2</v>
      </c>
      <c r="P36" s="216">
        <v>1.7210648148148149E-2</v>
      </c>
      <c r="Q36" s="340"/>
      <c r="R36" s="213">
        <f>P36-M36</f>
        <v>-2.0254629629629442E-4</v>
      </c>
      <c r="S36" s="406">
        <f>(P36-O36)/P36</f>
        <v>0</v>
      </c>
      <c r="T36" s="213"/>
      <c r="U36" s="406"/>
      <c r="V36" s="454" t="str">
        <f t="shared" si="6"/>
        <v>NO</v>
      </c>
    </row>
    <row r="37" spans="1:22">
      <c r="A37" s="474" t="s">
        <v>59</v>
      </c>
      <c r="B37" s="474" t="s">
        <v>401</v>
      </c>
      <c r="C37" s="474">
        <v>7</v>
      </c>
      <c r="D37" s="475">
        <v>1.5648148148148151E-2</v>
      </c>
      <c r="E37" s="485">
        <v>1.1412037037037038E-2</v>
      </c>
      <c r="F37" s="482">
        <v>1.9921296296296295E-2</v>
      </c>
      <c r="G37" s="214">
        <v>1.8064814814814815E-2</v>
      </c>
      <c r="H37" s="214">
        <v>1.7837962962962962E-2</v>
      </c>
      <c r="I37" s="340"/>
      <c r="J37" s="500">
        <v>1.9310185185185184E-2</v>
      </c>
      <c r="K37" s="340">
        <v>1.7925925925925925E-2</v>
      </c>
      <c r="L37" s="214">
        <v>1.7453703703703704E-2</v>
      </c>
      <c r="M37" s="326">
        <f>MIN(F37:L37)</f>
        <v>1.7453703703703704E-2</v>
      </c>
      <c r="N37" s="219">
        <f t="shared" si="5"/>
        <v>5.617795363712463E-3</v>
      </c>
      <c r="O37" s="340">
        <v>1.7453703703703704E-2</v>
      </c>
      <c r="P37" s="216"/>
      <c r="Q37" s="405">
        <v>1.9921296296296295E-2</v>
      </c>
      <c r="R37" s="213"/>
      <c r="S37" s="406"/>
      <c r="T37" s="213">
        <f>Q37-O37</f>
        <v>2.4675925925925907E-3</v>
      </c>
      <c r="U37" s="406">
        <f>(Q37-O37)/O37</f>
        <v>0.14137931034482748</v>
      </c>
      <c r="V37" s="454" t="str">
        <f t="shared" si="6"/>
        <v>NO</v>
      </c>
    </row>
    <row r="38" spans="1:22">
      <c r="A38" s="368" t="s">
        <v>402</v>
      </c>
      <c r="B38" s="368" t="s">
        <v>403</v>
      </c>
      <c r="C38" s="402">
        <v>7</v>
      </c>
      <c r="D38" s="340" t="s">
        <v>365</v>
      </c>
      <c r="E38" s="482">
        <v>2.0385416666666666E-2</v>
      </c>
      <c r="F38" s="340">
        <v>2.1300925925925928E-2</v>
      </c>
      <c r="G38" s="214">
        <v>1.9634259259259258E-2</v>
      </c>
      <c r="H38" s="214">
        <v>1.7959490740740741E-2</v>
      </c>
      <c r="I38" s="340"/>
      <c r="J38" s="500">
        <v>1.982638888888889E-2</v>
      </c>
      <c r="K38" s="214">
        <v>1.7475694444444443E-2</v>
      </c>
      <c r="L38" s="340">
        <v>1.7584490740740741E-2</v>
      </c>
      <c r="M38" s="326">
        <f t="shared" ref="M38:M46" si="7">MIN(E38:L38)</f>
        <v>1.7475694444444443E-2</v>
      </c>
      <c r="N38" s="219">
        <f t="shared" si="5"/>
        <v>5.6248734878444609E-3</v>
      </c>
      <c r="O38" s="340">
        <v>1.7475694444444443E-2</v>
      </c>
      <c r="P38" s="216"/>
      <c r="Q38" s="481">
        <v>2.0385416666666666E-2</v>
      </c>
      <c r="R38" s="213"/>
      <c r="S38" s="406"/>
      <c r="T38" s="513">
        <f>Q38-O38</f>
        <v>2.9097222222222233E-3</v>
      </c>
      <c r="U38" s="514">
        <f>(Q38-O38)/O38</f>
        <v>0.16650109278760189</v>
      </c>
      <c r="V38" s="454" t="str">
        <f t="shared" si="6"/>
        <v>NO</v>
      </c>
    </row>
    <row r="39" spans="1:22">
      <c r="A39" s="402" t="s">
        <v>443</v>
      </c>
      <c r="B39" s="402" t="s">
        <v>444</v>
      </c>
      <c r="C39" s="402">
        <v>10</v>
      </c>
      <c r="D39" s="340" t="s">
        <v>365</v>
      </c>
      <c r="E39" s="482">
        <v>2.020138888888889E-2</v>
      </c>
      <c r="F39" s="340">
        <v>2.0914351851851851E-2</v>
      </c>
      <c r="G39" s="214">
        <v>1.9128472222222224E-2</v>
      </c>
      <c r="H39" s="340">
        <v>1.9261574074074073E-2</v>
      </c>
      <c r="I39" s="340"/>
      <c r="J39" s="500">
        <v>2.0479166666666666E-2</v>
      </c>
      <c r="K39" s="214">
        <v>1.8615740740740742E-2</v>
      </c>
      <c r="L39" s="214">
        <v>1.7604166666666667E-2</v>
      </c>
      <c r="M39" s="326">
        <f t="shared" si="7"/>
        <v>1.7604166666666667E-2</v>
      </c>
      <c r="N39" s="219">
        <f t="shared" si="5"/>
        <v>5.666224634089295E-3</v>
      </c>
      <c r="O39" s="340">
        <v>1.7604166666666667E-2</v>
      </c>
      <c r="P39" s="216"/>
      <c r="Q39" s="481">
        <v>2.020138888888889E-2</v>
      </c>
      <c r="R39" s="213"/>
      <c r="S39" s="406"/>
      <c r="T39" s="213">
        <f>Q39-O39</f>
        <v>2.597222222222223E-3</v>
      </c>
      <c r="U39" s="406">
        <f>(Q39-O39)/O39</f>
        <v>0.14753451676528603</v>
      </c>
      <c r="V39" s="454" t="str">
        <f t="shared" si="6"/>
        <v>NO</v>
      </c>
    </row>
    <row r="40" spans="1:22">
      <c r="A40" s="402" t="s">
        <v>445</v>
      </c>
      <c r="B40" s="402" t="s">
        <v>446</v>
      </c>
      <c r="C40" s="402">
        <v>12</v>
      </c>
      <c r="D40" s="475" t="s">
        <v>439</v>
      </c>
      <c r="E40" s="341">
        <v>1.9599537037037037E-2</v>
      </c>
      <c r="F40" s="340">
        <v>2.1271990740740741E-2</v>
      </c>
      <c r="G40" s="341">
        <v>1.9180555555555558E-2</v>
      </c>
      <c r="H40" s="341">
        <v>1.8927083333333334E-2</v>
      </c>
      <c r="I40" s="340"/>
      <c r="J40" s="500">
        <v>2.1145833333333332E-2</v>
      </c>
      <c r="K40" s="341">
        <v>1.822222222222222E-2</v>
      </c>
      <c r="L40" s="341">
        <v>1.7790509259259259E-2</v>
      </c>
      <c r="M40" s="326">
        <f t="shared" si="7"/>
        <v>1.7790509259259259E-2</v>
      </c>
      <c r="N40" s="219">
        <f t="shared" si="5"/>
        <v>5.7262024227867549E-3</v>
      </c>
      <c r="O40" s="340">
        <v>1.587152777777778E-2</v>
      </c>
      <c r="P40" s="216">
        <v>1.587152777777778E-2</v>
      </c>
      <c r="Q40" s="340"/>
      <c r="R40" s="213">
        <f>P40-M40</f>
        <v>-1.9189814814814798E-3</v>
      </c>
      <c r="S40" s="406">
        <f>(P40-O40)/P40</f>
        <v>0</v>
      </c>
      <c r="T40" s="213"/>
      <c r="U40" s="406"/>
      <c r="V40" s="454" t="str">
        <f t="shared" si="6"/>
        <v>NO</v>
      </c>
    </row>
    <row r="41" spans="1:22">
      <c r="A41" s="402" t="s">
        <v>184</v>
      </c>
      <c r="B41" s="402" t="s">
        <v>447</v>
      </c>
      <c r="C41" s="402">
        <v>8</v>
      </c>
      <c r="D41" s="475" t="s">
        <v>439</v>
      </c>
      <c r="E41" s="341">
        <v>1.9646990740740743E-2</v>
      </c>
      <c r="F41" s="340">
        <v>2.090509259259259E-2</v>
      </c>
      <c r="G41" s="341">
        <v>1.9180555555555558E-2</v>
      </c>
      <c r="H41" s="341">
        <v>1.7872685185185186E-2</v>
      </c>
      <c r="I41" s="340"/>
      <c r="J41" s="340" t="s">
        <v>295</v>
      </c>
      <c r="K41" s="340">
        <v>1.9024305555555555E-2</v>
      </c>
      <c r="L41" s="340">
        <v>1.9324074074074073E-2</v>
      </c>
      <c r="M41" s="326">
        <f t="shared" si="7"/>
        <v>1.7872685185185186E-2</v>
      </c>
      <c r="N41" s="219">
        <f t="shared" si="5"/>
        <v>5.7526522550694868E-3</v>
      </c>
      <c r="O41" s="340">
        <v>1.7671296296296296E-2</v>
      </c>
      <c r="P41" s="216">
        <v>1.7671296296296296E-2</v>
      </c>
      <c r="Q41" s="340"/>
      <c r="R41" s="213">
        <f>P41-M41</f>
        <v>-2.0138888888888984E-4</v>
      </c>
      <c r="S41" s="406">
        <f>(P41-O41)/P41</f>
        <v>0</v>
      </c>
      <c r="T41" s="213"/>
      <c r="U41" s="406"/>
      <c r="V41" s="454" t="str">
        <f t="shared" si="6"/>
        <v>NO</v>
      </c>
    </row>
    <row r="42" spans="1:22">
      <c r="A42" s="402" t="s">
        <v>24</v>
      </c>
      <c r="B42" s="402" t="s">
        <v>172</v>
      </c>
      <c r="C42" s="402">
        <v>8</v>
      </c>
      <c r="D42" s="475" t="s">
        <v>439</v>
      </c>
      <c r="E42" s="482">
        <v>1.8959490740740739E-2</v>
      </c>
      <c r="F42" s="340">
        <v>2.1496527777777778E-2</v>
      </c>
      <c r="G42" s="214">
        <v>1.8359953703703701E-2</v>
      </c>
      <c r="H42" s="214">
        <v>1.7906250000000002E-2</v>
      </c>
      <c r="I42" s="340"/>
      <c r="J42" s="500">
        <v>2.0425925925925927E-2</v>
      </c>
      <c r="K42" s="340" t="s">
        <v>365</v>
      </c>
      <c r="L42" s="340" t="s">
        <v>365</v>
      </c>
      <c r="M42" s="326">
        <f t="shared" si="7"/>
        <v>1.7906250000000002E-2</v>
      </c>
      <c r="N42" s="219">
        <f t="shared" si="5"/>
        <v>5.7634557076920107E-3</v>
      </c>
      <c r="O42" s="340">
        <v>1.7906250000000002E-2</v>
      </c>
      <c r="P42" s="216"/>
      <c r="Q42" s="481">
        <v>1.8959490740740739E-2</v>
      </c>
      <c r="R42" s="213"/>
      <c r="S42" s="406"/>
      <c r="T42" s="213">
        <f>Q42-O42</f>
        <v>1.0532407407407365E-3</v>
      </c>
      <c r="U42" s="406">
        <f>(Q42-O42)/O42</f>
        <v>5.8819727231594357E-2</v>
      </c>
      <c r="V42" s="454" t="str">
        <f t="shared" si="6"/>
        <v>NO</v>
      </c>
    </row>
    <row r="43" spans="1:22">
      <c r="A43" s="402" t="s">
        <v>42</v>
      </c>
      <c r="B43" s="402" t="s">
        <v>390</v>
      </c>
      <c r="C43" s="402">
        <v>11</v>
      </c>
      <c r="D43" s="475" t="s">
        <v>439</v>
      </c>
      <c r="E43" s="341">
        <v>2.0136574074074074E-2</v>
      </c>
      <c r="F43" s="340">
        <v>2.3311342592592595E-2</v>
      </c>
      <c r="G43" s="341">
        <v>1.9776620370370371E-2</v>
      </c>
      <c r="H43" s="214">
        <v>1.909722222222222E-2</v>
      </c>
      <c r="I43" s="340"/>
      <c r="J43" s="500">
        <v>2.0645833333333332E-2</v>
      </c>
      <c r="K43" s="340">
        <v>1.9150462962962963E-2</v>
      </c>
      <c r="L43" s="341">
        <v>1.8114583333333333E-2</v>
      </c>
      <c r="M43" s="326">
        <f t="shared" si="7"/>
        <v>1.8114583333333333E-2</v>
      </c>
      <c r="N43" s="219">
        <f t="shared" si="5"/>
        <v>5.8305116205214693E-3</v>
      </c>
      <c r="O43" s="340">
        <v>1.7501157407407406E-2</v>
      </c>
      <c r="P43" s="216">
        <v>1.7501157407407406E-2</v>
      </c>
      <c r="Q43" s="340"/>
      <c r="R43" s="213">
        <f>P43-M43</f>
        <v>-6.1342592592592698E-4</v>
      </c>
      <c r="S43" s="406">
        <f>(P43-O43)/P43</f>
        <v>0</v>
      </c>
      <c r="T43" s="213"/>
      <c r="U43" s="406"/>
      <c r="V43" s="454" t="str">
        <f t="shared" si="6"/>
        <v>NO</v>
      </c>
    </row>
    <row r="44" spans="1:22">
      <c r="A44" s="402" t="s">
        <v>448</v>
      </c>
      <c r="B44" s="402" t="s">
        <v>449</v>
      </c>
      <c r="C44" s="402">
        <v>8</v>
      </c>
      <c r="D44" s="475" t="s">
        <v>439</v>
      </c>
      <c r="E44" s="340" t="s">
        <v>365</v>
      </c>
      <c r="F44" s="340" t="s">
        <v>365</v>
      </c>
      <c r="G44" s="340" t="s">
        <v>365</v>
      </c>
      <c r="H44" s="482">
        <v>1.8644675925925926E-2</v>
      </c>
      <c r="I44" s="340"/>
      <c r="J44" s="500">
        <v>2.0033564814814813E-2</v>
      </c>
      <c r="K44" s="214">
        <v>1.8142361111111113E-2</v>
      </c>
      <c r="L44" s="340" t="s">
        <v>365</v>
      </c>
      <c r="M44" s="326">
        <f t="shared" si="7"/>
        <v>1.8142361111111113E-2</v>
      </c>
      <c r="N44" s="219">
        <f t="shared" si="5"/>
        <v>5.839452408898731E-3</v>
      </c>
      <c r="O44" s="340">
        <v>1.8142361111111113E-2</v>
      </c>
      <c r="P44" s="252"/>
      <c r="Q44" s="405">
        <v>1.8644675925925926E-2</v>
      </c>
      <c r="R44" s="213"/>
      <c r="S44" s="406"/>
      <c r="T44" s="213">
        <f>Q44-O44</f>
        <v>5.0231481481481308E-4</v>
      </c>
      <c r="U44" s="406">
        <f>(Q44-O44)/O44</f>
        <v>2.7687400318979167E-2</v>
      </c>
      <c r="V44" s="454" t="str">
        <f t="shared" si="6"/>
        <v>NO</v>
      </c>
    </row>
    <row r="45" spans="1:22">
      <c r="A45" s="402" t="s">
        <v>398</v>
      </c>
      <c r="B45" s="402" t="s">
        <v>101</v>
      </c>
      <c r="C45" s="402">
        <v>11</v>
      </c>
      <c r="D45" s="340" t="s">
        <v>365</v>
      </c>
      <c r="E45" s="341">
        <v>1.9063657407407408E-2</v>
      </c>
      <c r="F45" s="340">
        <v>2.0631944444444446E-2</v>
      </c>
      <c r="G45" s="341">
        <v>1.8663194444444444E-2</v>
      </c>
      <c r="H45" s="340">
        <v>1.8743055555555554E-2</v>
      </c>
      <c r="I45" s="340"/>
      <c r="J45" s="500">
        <v>1.9856481481481482E-2</v>
      </c>
      <c r="K45" s="340" t="s">
        <v>365</v>
      </c>
      <c r="L45" s="341">
        <v>1.8152777777777778E-2</v>
      </c>
      <c r="M45" s="326">
        <f t="shared" si="7"/>
        <v>1.8152777777777778E-2</v>
      </c>
      <c r="N45" s="219">
        <f t="shared" si="5"/>
        <v>5.8428052045402037E-3</v>
      </c>
      <c r="O45" s="340">
        <v>1.562037037037037E-2</v>
      </c>
      <c r="P45" s="252">
        <v>1.562037037037037E-2</v>
      </c>
      <c r="Q45" s="404"/>
      <c r="R45" s="213">
        <f>P45-M45</f>
        <v>-2.5324074074074086E-3</v>
      </c>
      <c r="S45" s="406">
        <f>(P45-O45)/P45</f>
        <v>0</v>
      </c>
      <c r="T45" s="213"/>
      <c r="U45" s="406"/>
      <c r="V45" s="454" t="str">
        <f t="shared" si="6"/>
        <v>NO</v>
      </c>
    </row>
    <row r="46" spans="1:22">
      <c r="A46" s="472" t="s">
        <v>407</v>
      </c>
      <c r="B46" s="472" t="s">
        <v>369</v>
      </c>
      <c r="C46" s="473">
        <v>11</v>
      </c>
      <c r="D46" s="475" t="s">
        <v>439</v>
      </c>
      <c r="E46" s="341">
        <v>2.0707175925925927E-2</v>
      </c>
      <c r="F46" s="340">
        <v>2.1153935185185185E-2</v>
      </c>
      <c r="G46" s="341">
        <v>1.9818287037037037E-2</v>
      </c>
      <c r="H46" s="340" t="s">
        <v>365</v>
      </c>
      <c r="I46" s="340"/>
      <c r="J46" s="500">
        <v>2.2568287037037036E-2</v>
      </c>
      <c r="K46" s="340">
        <v>2.0559027777777777E-2</v>
      </c>
      <c r="L46" s="214">
        <v>1.835300925925926E-2</v>
      </c>
      <c r="M46" s="326">
        <f t="shared" si="7"/>
        <v>1.835300925925926E-2</v>
      </c>
      <c r="N46" s="219">
        <f t="shared" si="5"/>
        <v>5.9072533874262954E-3</v>
      </c>
      <c r="O46" s="340">
        <v>1.835300925925926E-2</v>
      </c>
      <c r="P46" s="216">
        <v>1.8613425925925926E-2</v>
      </c>
      <c r="Q46" s="340"/>
      <c r="R46" s="213">
        <f>P46-M46</f>
        <v>2.6041666666666574E-4</v>
      </c>
      <c r="S46" s="406">
        <f>(P46-O46)/P46</f>
        <v>1.3990797164531724E-2</v>
      </c>
      <c r="T46" s="213"/>
      <c r="U46" s="406"/>
      <c r="V46" s="454" t="str">
        <f t="shared" si="6"/>
        <v>NO</v>
      </c>
    </row>
    <row r="47" spans="1:22">
      <c r="A47" s="402" t="s">
        <v>450</v>
      </c>
      <c r="B47" s="402" t="s">
        <v>451</v>
      </c>
      <c r="C47" s="402">
        <v>11</v>
      </c>
      <c r="D47" s="340" t="s">
        <v>365</v>
      </c>
      <c r="E47" s="485">
        <v>1.2380787037037037E-2</v>
      </c>
      <c r="F47" s="340" t="s">
        <v>295</v>
      </c>
      <c r="G47" s="482">
        <v>2.0630787037037034E-2</v>
      </c>
      <c r="H47" s="214">
        <v>1.9145833333333334E-2</v>
      </c>
      <c r="I47" s="340"/>
      <c r="J47" s="500">
        <v>2.0012731481481482E-2</v>
      </c>
      <c r="K47" s="340" t="s">
        <v>365</v>
      </c>
      <c r="L47" s="340" t="s">
        <v>365</v>
      </c>
      <c r="M47" s="326">
        <f>MIN(F47:L47)</f>
        <v>1.9145833333333334E-2</v>
      </c>
      <c r="N47" s="219">
        <f t="shared" si="5"/>
        <v>6.1624383890272923E-3</v>
      </c>
      <c r="O47" s="340">
        <v>1.9145833333333334E-2</v>
      </c>
      <c r="P47" s="252"/>
      <c r="Q47" s="405">
        <v>2.0630787037037034E-2</v>
      </c>
      <c r="R47" s="213"/>
      <c r="S47" s="406"/>
      <c r="T47" s="213">
        <f>Q47-O47</f>
        <v>1.4849537037037001E-3</v>
      </c>
      <c r="U47" s="406">
        <f>(Q47-O47)/O47</f>
        <v>7.7560149921411969E-2</v>
      </c>
      <c r="V47" s="454" t="str">
        <f t="shared" si="6"/>
        <v>NO</v>
      </c>
    </row>
    <row r="48" spans="1:22">
      <c r="A48" s="402" t="s">
        <v>413</v>
      </c>
      <c r="B48" s="402" t="s">
        <v>414</v>
      </c>
      <c r="C48" s="402">
        <v>10</v>
      </c>
      <c r="D48" s="340" t="s">
        <v>365</v>
      </c>
      <c r="E48" s="341">
        <v>2.1087962962962961E-2</v>
      </c>
      <c r="F48" s="340" t="s">
        <v>365</v>
      </c>
      <c r="G48" s="341">
        <v>1.9915509259259261E-2</v>
      </c>
      <c r="H48" s="341">
        <v>1.9807870370370372E-2</v>
      </c>
      <c r="I48" s="340"/>
      <c r="J48" s="500">
        <v>2.2406250000000003E-2</v>
      </c>
      <c r="K48" s="341">
        <v>1.9221064814814816E-2</v>
      </c>
      <c r="L48" s="341">
        <v>1.9158564814814816E-2</v>
      </c>
      <c r="M48" s="326">
        <f t="shared" ref="M48:M59" si="8">MIN(E48:L48)</f>
        <v>1.9158564814814816E-2</v>
      </c>
      <c r="N48" s="219">
        <f t="shared" si="5"/>
        <v>6.1665362503668707E-3</v>
      </c>
      <c r="O48" s="340">
        <v>1.621527777777778E-2</v>
      </c>
      <c r="P48" s="216">
        <v>1.621527777777778E-2</v>
      </c>
      <c r="Q48" s="340"/>
      <c r="R48" s="213">
        <f>P48-M48</f>
        <v>-2.9432870370370359E-3</v>
      </c>
      <c r="S48" s="406">
        <f>(P48-O48)/P48</f>
        <v>0</v>
      </c>
      <c r="T48" s="213"/>
      <c r="U48" s="406"/>
      <c r="V48" s="454" t="str">
        <f t="shared" si="6"/>
        <v>NO</v>
      </c>
    </row>
    <row r="49" spans="1:22">
      <c r="A49" s="402" t="s">
        <v>52</v>
      </c>
      <c r="B49" s="402" t="s">
        <v>452</v>
      </c>
      <c r="C49" s="402">
        <v>10</v>
      </c>
      <c r="D49" s="475" t="s">
        <v>439</v>
      </c>
      <c r="E49" s="482">
        <v>2.0766203703703703E-2</v>
      </c>
      <c r="F49" s="340">
        <v>2.2648148148148143E-2</v>
      </c>
      <c r="G49" s="340" t="s">
        <v>365</v>
      </c>
      <c r="H49" s="214">
        <v>2.0012731481481482E-2</v>
      </c>
      <c r="I49" s="340"/>
      <c r="J49" s="500">
        <v>2.2424768518518517E-2</v>
      </c>
      <c r="K49" s="214">
        <v>1.9802083333333335E-2</v>
      </c>
      <c r="L49" s="214">
        <v>1.9266203703703702E-2</v>
      </c>
      <c r="M49" s="326">
        <f t="shared" si="8"/>
        <v>1.9266203703703702E-2</v>
      </c>
      <c r="N49" s="219">
        <f t="shared" si="5"/>
        <v>6.2011818053287569E-3</v>
      </c>
      <c r="O49" s="340">
        <v>1.9266203703703702E-2</v>
      </c>
      <c r="P49" s="216"/>
      <c r="Q49" s="481">
        <v>2.0766203703703703E-2</v>
      </c>
      <c r="R49" s="213"/>
      <c r="S49" s="406"/>
      <c r="T49" s="213">
        <f>Q49-O49</f>
        <v>1.5000000000000013E-3</v>
      </c>
      <c r="U49" s="406">
        <f>(Q49-O49)/O49</f>
        <v>7.7856542112219221E-2</v>
      </c>
      <c r="V49" s="454" t="str">
        <f t="shared" si="6"/>
        <v>NO</v>
      </c>
    </row>
    <row r="50" spans="1:22">
      <c r="A50" s="402" t="s">
        <v>453</v>
      </c>
      <c r="B50" s="402" t="s">
        <v>454</v>
      </c>
      <c r="C50" s="402">
        <v>12</v>
      </c>
      <c r="D50" s="475" t="s">
        <v>439</v>
      </c>
      <c r="E50" s="340" t="s">
        <v>365</v>
      </c>
      <c r="F50" s="340" t="s">
        <v>365</v>
      </c>
      <c r="G50" s="340" t="s">
        <v>365</v>
      </c>
      <c r="H50" s="482">
        <v>2.1269675925925925E-2</v>
      </c>
      <c r="I50" s="340"/>
      <c r="J50" s="340" t="s">
        <v>365</v>
      </c>
      <c r="K50" s="340">
        <v>2.1532407407407406E-2</v>
      </c>
      <c r="L50" s="214">
        <v>1.9901620370370372E-2</v>
      </c>
      <c r="M50" s="326">
        <f t="shared" si="8"/>
        <v>1.9901620370370372E-2</v>
      </c>
      <c r="N50" s="219">
        <f t="shared" si="5"/>
        <v>6.405702339458608E-3</v>
      </c>
      <c r="O50" s="340">
        <v>1.9901620370370372E-2</v>
      </c>
      <c r="P50" s="216"/>
      <c r="Q50" s="405">
        <v>2.1269675925925925E-2</v>
      </c>
      <c r="R50" s="213"/>
      <c r="S50" s="406"/>
      <c r="T50" s="213">
        <f>Q50-O50</f>
        <v>1.3680555555555529E-3</v>
      </c>
      <c r="U50" s="406">
        <f>(Q50-O50)/O50</f>
        <v>6.8740913056120831E-2</v>
      </c>
      <c r="V50" s="454" t="str">
        <f t="shared" si="6"/>
        <v>NO</v>
      </c>
    </row>
    <row r="51" spans="1:22" ht="12" customHeight="1">
      <c r="A51" s="402" t="s">
        <v>455</v>
      </c>
      <c r="B51" s="402" t="s">
        <v>456</v>
      </c>
      <c r="C51" s="402">
        <v>10</v>
      </c>
      <c r="D51" s="340" t="s">
        <v>365</v>
      </c>
      <c r="E51" s="340" t="s">
        <v>365</v>
      </c>
      <c r="F51" s="482">
        <v>2.3986111111111111E-2</v>
      </c>
      <c r="G51" s="340" t="s">
        <v>365</v>
      </c>
      <c r="H51" s="214">
        <v>2.0239583333333335E-2</v>
      </c>
      <c r="I51" s="340"/>
      <c r="J51" s="340" t="s">
        <v>365</v>
      </c>
      <c r="K51" s="340" t="s">
        <v>365</v>
      </c>
      <c r="L51" s="340" t="s">
        <v>365</v>
      </c>
      <c r="M51" s="326">
        <f t="shared" si="8"/>
        <v>2.0239583333333335E-2</v>
      </c>
      <c r="N51" s="219">
        <f t="shared" si="5"/>
        <v>6.5144819313819533E-3</v>
      </c>
      <c r="O51" s="340">
        <v>2.0239583333333335E-2</v>
      </c>
      <c r="P51" s="252"/>
      <c r="Q51" s="405">
        <v>2.3986111111111111E-2</v>
      </c>
      <c r="R51" s="213"/>
      <c r="S51" s="406"/>
      <c r="T51" s="513">
        <f>Q51-O51</f>
        <v>3.7465277777777757E-3</v>
      </c>
      <c r="U51" s="514">
        <f>(Q51-O51)/O51</f>
        <v>0.18510893806827916</v>
      </c>
      <c r="V51" s="454" t="str">
        <f t="shared" si="6"/>
        <v>NO</v>
      </c>
    </row>
    <row r="52" spans="1:22">
      <c r="A52" s="402" t="s">
        <v>457</v>
      </c>
      <c r="B52" s="402" t="s">
        <v>458</v>
      </c>
      <c r="C52" s="402">
        <v>11</v>
      </c>
      <c r="D52" s="475" t="s">
        <v>439</v>
      </c>
      <c r="E52" s="482">
        <v>2.0506944444444446E-2</v>
      </c>
      <c r="F52" s="340" t="s">
        <v>365</v>
      </c>
      <c r="G52" s="340" t="s">
        <v>365</v>
      </c>
      <c r="H52" s="340" t="s">
        <v>365</v>
      </c>
      <c r="I52" s="340"/>
      <c r="J52" s="340" t="s">
        <v>365</v>
      </c>
      <c r="K52" s="340" t="s">
        <v>365</v>
      </c>
      <c r="L52" s="340" t="s">
        <v>365</v>
      </c>
      <c r="M52" s="326">
        <f t="shared" si="8"/>
        <v>2.0506944444444446E-2</v>
      </c>
      <c r="N52" s="219">
        <f t="shared" si="5"/>
        <v>6.6005370195130917E-3</v>
      </c>
      <c r="O52" s="340">
        <v>2.0506944444444446E-2</v>
      </c>
      <c r="P52" s="216"/>
      <c r="Q52" s="481">
        <v>2.0506944444444446E-2</v>
      </c>
      <c r="R52" s="213"/>
      <c r="S52" s="406"/>
      <c r="T52" s="213">
        <f>Q52-O52</f>
        <v>0</v>
      </c>
      <c r="U52" s="406">
        <f>(Q52-O52)/O52</f>
        <v>0</v>
      </c>
      <c r="V52" s="454" t="str">
        <f t="shared" si="6"/>
        <v>NO</v>
      </c>
    </row>
    <row r="53" spans="1:22">
      <c r="A53" s="402" t="s">
        <v>162</v>
      </c>
      <c r="B53" s="402" t="s">
        <v>410</v>
      </c>
      <c r="C53" s="402">
        <v>7</v>
      </c>
      <c r="D53" s="475" t="s">
        <v>439</v>
      </c>
      <c r="E53" s="482">
        <v>2.2877314814814819E-2</v>
      </c>
      <c r="F53" s="340">
        <v>2.3686342592592596E-2</v>
      </c>
      <c r="G53" s="214">
        <v>2.198148148148148E-2</v>
      </c>
      <c r="H53" s="214">
        <v>2.1447916666666667E-2</v>
      </c>
      <c r="I53" s="340"/>
      <c r="J53" s="500">
        <v>2.3056712962962963E-2</v>
      </c>
      <c r="K53" s="214">
        <v>2.1401620370370369E-2</v>
      </c>
      <c r="L53" s="214">
        <v>2.0721064814814814E-2</v>
      </c>
      <c r="M53" s="326">
        <f t="shared" si="8"/>
        <v>2.0721064814814814E-2</v>
      </c>
      <c r="N53" s="219">
        <f t="shared" si="5"/>
        <v>6.6694555965878134E-3</v>
      </c>
      <c r="O53" s="340">
        <v>2.0721064814814814E-2</v>
      </c>
      <c r="P53" s="216"/>
      <c r="Q53" s="481">
        <v>2.2877314814814819E-2</v>
      </c>
      <c r="R53" s="213"/>
      <c r="S53" s="406"/>
      <c r="T53" s="213">
        <f>Q53-O53</f>
        <v>2.1562500000000054E-3</v>
      </c>
      <c r="U53" s="406">
        <f>(Q53-O53)/O53</f>
        <v>0.10406077193766435</v>
      </c>
      <c r="V53" s="454" t="str">
        <f t="shared" si="6"/>
        <v>NO</v>
      </c>
    </row>
    <row r="54" spans="1:22">
      <c r="A54" s="402" t="s">
        <v>408</v>
      </c>
      <c r="B54" s="402" t="s">
        <v>459</v>
      </c>
      <c r="C54" s="402">
        <v>10</v>
      </c>
      <c r="D54" s="475" t="s">
        <v>439</v>
      </c>
      <c r="E54" s="341">
        <v>2.8094907407407405E-2</v>
      </c>
      <c r="F54" s="341">
        <v>2.6974537037037036E-2</v>
      </c>
      <c r="G54" s="341">
        <v>2.5712962962962962E-2</v>
      </c>
      <c r="H54" s="340">
        <v>2.6215277777777778E-2</v>
      </c>
      <c r="I54" s="340"/>
      <c r="J54" s="500">
        <v>2.9021990740740741E-2</v>
      </c>
      <c r="K54" s="341">
        <v>2.5155092592592593E-2</v>
      </c>
      <c r="L54" s="214">
        <v>2.4413194444444442E-2</v>
      </c>
      <c r="M54" s="326">
        <f t="shared" si="8"/>
        <v>2.4413194444444442E-2</v>
      </c>
      <c r="N54" s="219">
        <f t="shared" si="5"/>
        <v>7.8578353850654488E-3</v>
      </c>
      <c r="O54" s="340">
        <v>2.4413194444444442E-2</v>
      </c>
      <c r="P54" s="216">
        <v>2.4887731481481479E-2</v>
      </c>
      <c r="Q54" s="340"/>
      <c r="R54" s="213">
        <f>P54-M54</f>
        <v>4.745370370370372E-4</v>
      </c>
      <c r="S54" s="406">
        <f>(P54-O54)/P54</f>
        <v>1.9067106915314151E-2</v>
      </c>
      <c r="T54" s="213"/>
      <c r="U54" s="406"/>
      <c r="V54" s="454" t="str">
        <f t="shared" si="6"/>
        <v>NO</v>
      </c>
    </row>
    <row r="55" spans="1:22">
      <c r="A55" s="402" t="s">
        <v>460</v>
      </c>
      <c r="B55" s="402" t="s">
        <v>461</v>
      </c>
      <c r="C55" s="402">
        <v>11</v>
      </c>
      <c r="D55" s="340" t="s">
        <v>295</v>
      </c>
      <c r="E55" s="340" t="s">
        <v>365</v>
      </c>
      <c r="F55" s="340" t="s">
        <v>365</v>
      </c>
      <c r="G55" s="340" t="s">
        <v>365</v>
      </c>
      <c r="H55" s="340" t="s">
        <v>365</v>
      </c>
      <c r="I55" s="340"/>
      <c r="J55" s="340" t="s">
        <v>365</v>
      </c>
      <c r="K55" s="340" t="s">
        <v>365</v>
      </c>
      <c r="L55" s="482">
        <v>2.7164351851851853E-2</v>
      </c>
      <c r="M55" s="326">
        <f t="shared" si="8"/>
        <v>2.7164351851851853E-2</v>
      </c>
      <c r="N55" s="219">
        <f t="shared" si="5"/>
        <v>8.7433459672633627E-3</v>
      </c>
      <c r="O55" s="340">
        <v>2.7164351851851853E-2</v>
      </c>
      <c r="P55" s="216"/>
      <c r="Q55" s="405">
        <v>2.7164351851851853E-2</v>
      </c>
      <c r="R55" s="213"/>
      <c r="S55" s="406"/>
      <c r="T55" s="213">
        <f>Q55-O55</f>
        <v>0</v>
      </c>
      <c r="U55" s="406">
        <f>(Q55-O55)/O55</f>
        <v>0</v>
      </c>
      <c r="V55" s="454" t="str">
        <f t="shared" si="6"/>
        <v>NO</v>
      </c>
    </row>
    <row r="56" spans="1:22" ht="12" customHeight="1">
      <c r="A56" s="402" t="s">
        <v>139</v>
      </c>
      <c r="B56" s="402" t="s">
        <v>462</v>
      </c>
      <c r="C56" s="402">
        <v>9</v>
      </c>
      <c r="D56" s="475" t="s">
        <v>439</v>
      </c>
      <c r="E56" s="340" t="s">
        <v>365</v>
      </c>
      <c r="F56" s="482">
        <v>2.7519675925925923E-2</v>
      </c>
      <c r="G56" s="340" t="s">
        <v>365</v>
      </c>
      <c r="H56" s="340" t="s">
        <v>365</v>
      </c>
      <c r="I56" s="340"/>
      <c r="J56" s="340" t="s">
        <v>365</v>
      </c>
      <c r="K56" s="340" t="s">
        <v>365</v>
      </c>
      <c r="L56" s="340" t="s">
        <v>365</v>
      </c>
      <c r="M56" s="326">
        <f t="shared" si="8"/>
        <v>2.7519675925925923E-2</v>
      </c>
      <c r="N56" s="219">
        <f t="shared" si="5"/>
        <v>8.8577135519224953E-3</v>
      </c>
      <c r="O56" s="216">
        <v>2.7519675925925923E-2</v>
      </c>
      <c r="P56" s="216"/>
      <c r="Q56" s="405">
        <v>2.7519675925925923E-2</v>
      </c>
      <c r="R56" s="213"/>
      <c r="S56" s="406"/>
      <c r="T56" s="213">
        <f>Q56-O56</f>
        <v>0</v>
      </c>
      <c r="U56" s="406">
        <f>(Q56-O56)/O56</f>
        <v>0</v>
      </c>
      <c r="V56" s="454"/>
    </row>
    <row r="57" spans="1:22">
      <c r="A57" s="402" t="s">
        <v>463</v>
      </c>
      <c r="B57" s="402" t="s">
        <v>464</v>
      </c>
      <c r="C57" s="402">
        <v>8</v>
      </c>
      <c r="D57" s="475">
        <v>1.5516203703703704E-2</v>
      </c>
      <c r="E57" s="340" t="s">
        <v>365</v>
      </c>
      <c r="F57" s="340" t="s">
        <v>365</v>
      </c>
      <c r="G57" s="340" t="s">
        <v>365</v>
      </c>
      <c r="H57" s="340" t="s">
        <v>365</v>
      </c>
      <c r="I57" s="340"/>
      <c r="J57" s="340" t="s">
        <v>365</v>
      </c>
      <c r="K57" s="340" t="s">
        <v>365</v>
      </c>
      <c r="L57" s="340" t="s">
        <v>365</v>
      </c>
      <c r="M57" s="326">
        <f t="shared" si="8"/>
        <v>0</v>
      </c>
      <c r="N57" s="219">
        <f t="shared" si="5"/>
        <v>0</v>
      </c>
      <c r="O57" s="216">
        <v>1.6732638888888887E-2</v>
      </c>
      <c r="P57" s="216">
        <v>1.6732638888888887E-2</v>
      </c>
      <c r="Q57" s="213"/>
      <c r="R57" s="213"/>
      <c r="S57" s="406">
        <f>(P57-O57)/P57</f>
        <v>0</v>
      </c>
      <c r="T57" s="213"/>
      <c r="U57" s="406"/>
      <c r="V57" s="454"/>
    </row>
    <row r="58" spans="1:22">
      <c r="A58" s="402" t="s">
        <v>465</v>
      </c>
      <c r="B58" s="402" t="s">
        <v>466</v>
      </c>
      <c r="C58" s="402">
        <v>8</v>
      </c>
      <c r="D58" s="475" t="s">
        <v>439</v>
      </c>
      <c r="E58" s="340" t="s">
        <v>365</v>
      </c>
      <c r="F58" s="340" t="s">
        <v>365</v>
      </c>
      <c r="G58" s="340" t="s">
        <v>365</v>
      </c>
      <c r="H58" s="340" t="s">
        <v>365</v>
      </c>
      <c r="I58" s="340"/>
      <c r="J58" s="340" t="s">
        <v>365</v>
      </c>
      <c r="K58" s="340" t="s">
        <v>365</v>
      </c>
      <c r="L58" s="340" t="s">
        <v>365</v>
      </c>
      <c r="M58" s="326">
        <f t="shared" si="8"/>
        <v>0</v>
      </c>
      <c r="N58" s="219">
        <f t="shared" si="5"/>
        <v>0</v>
      </c>
      <c r="O58" s="216"/>
      <c r="P58" s="216"/>
      <c r="Q58" s="213"/>
      <c r="R58" s="213"/>
      <c r="S58" s="406"/>
      <c r="T58" s="213"/>
      <c r="U58" s="406"/>
      <c r="V58" s="454"/>
    </row>
    <row r="59" spans="1:22">
      <c r="A59" s="402" t="s">
        <v>467</v>
      </c>
      <c r="B59" s="402" t="s">
        <v>468</v>
      </c>
      <c r="C59" s="402">
        <v>11</v>
      </c>
      <c r="D59" s="475" t="s">
        <v>439</v>
      </c>
      <c r="E59" s="340" t="s">
        <v>365</v>
      </c>
      <c r="F59" s="340" t="s">
        <v>365</v>
      </c>
      <c r="G59" s="340" t="s">
        <v>365</v>
      </c>
      <c r="H59" s="340" t="s">
        <v>365</v>
      </c>
      <c r="I59" s="340"/>
      <c r="J59" s="340" t="s">
        <v>365</v>
      </c>
      <c r="K59" s="340" t="s">
        <v>365</v>
      </c>
      <c r="L59" s="340" t="s">
        <v>365</v>
      </c>
      <c r="M59" s="326">
        <f t="shared" si="8"/>
        <v>0</v>
      </c>
      <c r="N59" s="219">
        <f t="shared" si="5"/>
        <v>0</v>
      </c>
      <c r="O59" s="216"/>
      <c r="P59" s="216"/>
      <c r="Q59" s="340"/>
      <c r="R59" s="213"/>
      <c r="S59" s="406"/>
      <c r="T59" s="406"/>
      <c r="U59" s="406"/>
      <c r="V59" s="454"/>
    </row>
    <row r="60" spans="1:22">
      <c r="A60" s="476"/>
      <c r="B60" s="476"/>
      <c r="C60" s="476"/>
      <c r="D60" s="477"/>
      <c r="E60" s="480"/>
      <c r="F60" s="477"/>
      <c r="G60" s="477"/>
      <c r="H60" s="477"/>
      <c r="I60" s="477"/>
      <c r="J60" s="477"/>
      <c r="K60" s="477"/>
      <c r="L60" s="477"/>
      <c r="M60" s="596"/>
      <c r="N60" s="478"/>
      <c r="O60" s="445"/>
      <c r="P60" s="422"/>
      <c r="Q60" s="349"/>
      <c r="R60" s="479"/>
      <c r="S60" s="455"/>
      <c r="T60" s="479"/>
      <c r="U60" s="455"/>
    </row>
    <row r="61" spans="1:22">
      <c r="A61" s="428"/>
      <c r="B61" s="428"/>
      <c r="C61" s="428"/>
      <c r="D61" s="429" t="s">
        <v>331</v>
      </c>
      <c r="E61" s="430"/>
      <c r="F61" s="430"/>
      <c r="G61" s="431"/>
      <c r="H61" s="431"/>
      <c r="I61" s="431"/>
      <c r="J61" s="431"/>
      <c r="K61" s="431"/>
      <c r="L61" s="431"/>
      <c r="M61" s="444"/>
      <c r="N61" s="428"/>
      <c r="O61" s="431"/>
      <c r="P61" s="422"/>
    </row>
    <row r="62" spans="1:22">
      <c r="A62" s="428"/>
      <c r="B62" s="428"/>
      <c r="C62" s="428"/>
      <c r="D62" s="432" t="s">
        <v>84</v>
      </c>
      <c r="E62" s="433">
        <v>13</v>
      </c>
      <c r="F62" s="433">
        <v>5</v>
      </c>
      <c r="G62" s="433">
        <v>1</v>
      </c>
      <c r="H62" s="433">
        <v>3</v>
      </c>
      <c r="I62" s="433"/>
      <c r="J62" s="433"/>
      <c r="K62" s="433"/>
      <c r="L62" s="433">
        <v>1</v>
      </c>
      <c r="M62" s="444"/>
      <c r="N62" s="428"/>
      <c r="O62" s="431"/>
      <c r="P62" s="422"/>
    </row>
    <row r="63" spans="1:22">
      <c r="A63" s="428"/>
      <c r="B63" s="428"/>
      <c r="C63" s="428"/>
      <c r="D63" s="434" t="s">
        <v>85</v>
      </c>
      <c r="E63" s="433">
        <v>1</v>
      </c>
      <c r="F63" s="433">
        <v>0</v>
      </c>
      <c r="G63" s="433">
        <v>15</v>
      </c>
      <c r="H63" s="433">
        <v>16</v>
      </c>
      <c r="I63" s="433">
        <v>0</v>
      </c>
      <c r="J63" s="433">
        <v>0</v>
      </c>
      <c r="K63" s="433">
        <v>16</v>
      </c>
      <c r="L63" s="433">
        <v>24</v>
      </c>
      <c r="M63" s="444"/>
      <c r="N63" s="428"/>
      <c r="O63" s="431"/>
      <c r="P63" s="422"/>
    </row>
    <row r="64" spans="1:22">
      <c r="A64" s="428"/>
      <c r="B64" s="428"/>
      <c r="C64" s="428"/>
      <c r="D64" s="436" t="s">
        <v>86</v>
      </c>
      <c r="E64" s="433" t="s">
        <v>469</v>
      </c>
      <c r="F64" s="433" t="s">
        <v>470</v>
      </c>
      <c r="G64" s="433">
        <v>41</v>
      </c>
      <c r="H64" s="433">
        <v>31</v>
      </c>
      <c r="I64" s="433">
        <v>5</v>
      </c>
      <c r="J64" s="433">
        <v>0</v>
      </c>
      <c r="K64" s="433">
        <v>26</v>
      </c>
      <c r="L64" s="433">
        <v>37</v>
      </c>
      <c r="M64" s="444"/>
      <c r="N64" s="428"/>
      <c r="O64" s="431"/>
      <c r="P64" s="422"/>
    </row>
    <row r="65" spans="1:26">
      <c r="A65" s="428"/>
      <c r="B65" s="428"/>
      <c r="C65" s="428"/>
      <c r="D65" s="437"/>
      <c r="E65" s="430"/>
      <c r="F65" s="430"/>
      <c r="G65" s="431"/>
      <c r="H65" s="431"/>
      <c r="I65" s="431"/>
      <c r="J65" s="431"/>
      <c r="K65" s="431"/>
      <c r="L65" s="431"/>
      <c r="M65" s="444"/>
      <c r="N65" s="428"/>
      <c r="O65" s="431"/>
      <c r="P65" s="422"/>
    </row>
    <row r="66" spans="1:26">
      <c r="A66" s="428"/>
      <c r="B66" s="428"/>
      <c r="C66" s="428"/>
      <c r="D66" s="438" t="s">
        <v>426</v>
      </c>
      <c r="E66" s="484" t="s">
        <v>341</v>
      </c>
      <c r="F66" s="431"/>
      <c r="G66" s="431"/>
      <c r="H66" s="431"/>
      <c r="I66" s="431"/>
      <c r="J66" s="431"/>
      <c r="K66" s="431"/>
      <c r="L66" s="431"/>
      <c r="M66" s="444"/>
      <c r="N66" s="428"/>
      <c r="O66" s="431"/>
      <c r="P66" s="422"/>
    </row>
    <row r="67" spans="1:26">
      <c r="A67" s="428"/>
      <c r="B67" s="428"/>
      <c r="C67" s="428"/>
      <c r="D67" s="437"/>
      <c r="E67" s="430"/>
      <c r="F67" s="431"/>
      <c r="G67" s="431"/>
      <c r="H67" s="431"/>
      <c r="I67" s="431"/>
      <c r="J67" s="431"/>
      <c r="K67" s="431"/>
      <c r="L67" s="431"/>
      <c r="M67" s="430"/>
      <c r="N67" s="428"/>
      <c r="O67" s="431"/>
      <c r="P67" s="422"/>
    </row>
    <row r="68" spans="1:26">
      <c r="A68" s="428"/>
      <c r="B68" s="428"/>
      <c r="C68" s="428"/>
      <c r="D68" s="437"/>
      <c r="E68" s="430"/>
      <c r="F68" s="431"/>
      <c r="G68" s="431"/>
      <c r="H68" s="431"/>
      <c r="I68" s="431"/>
      <c r="J68" s="431"/>
      <c r="K68" s="431"/>
      <c r="L68" s="431"/>
      <c r="M68" s="430"/>
      <c r="N68" s="428"/>
      <c r="O68" s="431"/>
      <c r="P68" s="422"/>
    </row>
    <row r="69" spans="1:26">
      <c r="A69" s="442"/>
      <c r="B69" s="442"/>
      <c r="C69" s="442"/>
      <c r="D69" s="443"/>
      <c r="E69" s="444"/>
      <c r="F69" s="445"/>
      <c r="G69" s="431"/>
      <c r="H69" s="431"/>
      <c r="I69" s="431"/>
      <c r="J69" s="431"/>
      <c r="K69" s="431"/>
      <c r="L69" s="446"/>
      <c r="M69" s="444"/>
      <c r="N69" s="442"/>
      <c r="O69" s="446"/>
      <c r="P69" s="423"/>
    </row>
    <row r="70" spans="1:26">
      <c r="A70" s="442"/>
      <c r="B70" s="442"/>
      <c r="C70" s="442"/>
      <c r="D70" s="443"/>
      <c r="E70" s="444"/>
      <c r="F70" s="445"/>
      <c r="G70" s="431"/>
      <c r="H70" s="431"/>
      <c r="I70" s="431"/>
      <c r="J70" s="431"/>
      <c r="K70" s="431"/>
      <c r="L70" s="446"/>
      <c r="M70" s="444"/>
      <c r="N70" s="442"/>
      <c r="O70" s="446"/>
      <c r="P70" s="423"/>
    </row>
    <row r="71" spans="1:26">
      <c r="A71" s="442"/>
      <c r="B71" s="442"/>
      <c r="C71" s="442"/>
      <c r="D71" s="443"/>
      <c r="E71" s="444"/>
      <c r="F71" s="445"/>
      <c r="G71" s="431"/>
      <c r="H71" s="431"/>
      <c r="I71" s="431"/>
      <c r="J71" s="431"/>
      <c r="K71" s="431"/>
      <c r="L71" s="446"/>
      <c r="M71" s="444"/>
      <c r="N71" s="442"/>
      <c r="O71" s="446"/>
      <c r="P71" s="423"/>
    </row>
    <row r="72" spans="1:26" s="237" customFormat="1">
      <c r="A72" s="442"/>
      <c r="B72" s="442"/>
      <c r="C72" s="442"/>
      <c r="D72" s="443"/>
      <c r="E72" s="444"/>
      <c r="F72" s="445"/>
      <c r="G72" s="431"/>
      <c r="H72" s="431"/>
      <c r="I72" s="431"/>
      <c r="J72" s="431"/>
      <c r="K72" s="431"/>
      <c r="L72" s="446"/>
      <c r="M72" s="444"/>
      <c r="N72" s="442"/>
      <c r="O72" s="446"/>
      <c r="P72" s="423"/>
      <c r="R72" s="387"/>
      <c r="S72" s="390"/>
      <c r="T72" s="387"/>
      <c r="U72" s="390"/>
      <c r="V72"/>
      <c r="W72"/>
      <c r="X72"/>
      <c r="Y72"/>
      <c r="Z72"/>
    </row>
    <row r="73" spans="1:26" s="237" customFormat="1">
      <c r="A73" s="442"/>
      <c r="B73" s="442"/>
      <c r="C73" s="442"/>
      <c r="D73" s="443"/>
      <c r="E73" s="444"/>
      <c r="F73" s="445"/>
      <c r="G73" s="431"/>
      <c r="H73" s="431"/>
      <c r="I73" s="431"/>
      <c r="J73" s="431"/>
      <c r="K73" s="431"/>
      <c r="L73" s="446"/>
      <c r="M73" s="444"/>
      <c r="N73" s="442"/>
      <c r="O73" s="446"/>
      <c r="P73" s="423"/>
      <c r="R73" s="387"/>
      <c r="S73" s="390"/>
      <c r="T73" s="387"/>
      <c r="U73" s="390"/>
      <c r="V73"/>
      <c r="W73"/>
      <c r="X73"/>
      <c r="Y73"/>
      <c r="Z73"/>
    </row>
    <row r="74" spans="1:26" s="237" customFormat="1">
      <c r="A74" s="442"/>
      <c r="B74" s="442"/>
      <c r="C74" s="442"/>
      <c r="D74" s="443"/>
      <c r="E74" s="444"/>
      <c r="F74" s="445"/>
      <c r="G74" s="431"/>
      <c r="H74" s="431"/>
      <c r="I74" s="431"/>
      <c r="J74" s="431"/>
      <c r="K74" s="431"/>
      <c r="L74" s="446"/>
      <c r="M74" s="444"/>
      <c r="N74" s="442"/>
      <c r="O74" s="446"/>
      <c r="P74" s="423"/>
      <c r="R74" s="387"/>
      <c r="S74" s="390"/>
      <c r="T74" s="387"/>
      <c r="U74" s="390"/>
      <c r="V74"/>
      <c r="W74"/>
      <c r="X74"/>
      <c r="Y74"/>
      <c r="Z74"/>
    </row>
    <row r="75" spans="1:26" s="237" customFormat="1">
      <c r="A75" s="442"/>
      <c r="B75" s="442"/>
      <c r="C75" s="442"/>
      <c r="D75" s="443"/>
      <c r="E75" s="444"/>
      <c r="F75" s="445"/>
      <c r="G75" s="431"/>
      <c r="H75" s="431"/>
      <c r="I75" s="431"/>
      <c r="J75" s="431"/>
      <c r="K75" s="431"/>
      <c r="L75" s="446"/>
      <c r="M75" s="444"/>
      <c r="N75" s="442"/>
      <c r="O75" s="446"/>
      <c r="P75" s="423"/>
      <c r="R75" s="387"/>
      <c r="S75" s="390"/>
      <c r="T75" s="387"/>
      <c r="U75" s="390"/>
      <c r="V75"/>
      <c r="W75"/>
      <c r="X75"/>
      <c r="Y75"/>
      <c r="Z75"/>
    </row>
    <row r="76" spans="1:26" s="237" customFormat="1">
      <c r="A76" s="442"/>
      <c r="B76" s="442"/>
      <c r="C76" s="442"/>
      <c r="D76" s="443"/>
      <c r="E76" s="444"/>
      <c r="F76" s="445"/>
      <c r="G76" s="431"/>
      <c r="H76" s="431"/>
      <c r="I76" s="431"/>
      <c r="J76" s="431"/>
      <c r="K76" s="431"/>
      <c r="L76" s="446"/>
      <c r="M76" s="444"/>
      <c r="N76" s="442"/>
      <c r="O76" s="446"/>
      <c r="P76" s="423"/>
      <c r="R76" s="387"/>
      <c r="S76" s="390"/>
      <c r="T76" s="387"/>
      <c r="U76" s="390"/>
      <c r="V76"/>
      <c r="W76"/>
      <c r="X76"/>
      <c r="Y76"/>
      <c r="Z76"/>
    </row>
    <row r="77" spans="1:26" s="237" customFormat="1">
      <c r="A77" s="442"/>
      <c r="B77" s="442"/>
      <c r="C77" s="442"/>
      <c r="D77" s="443"/>
      <c r="E77" s="444"/>
      <c r="F77" s="445"/>
      <c r="G77" s="431"/>
      <c r="H77" s="431"/>
      <c r="I77" s="431"/>
      <c r="J77" s="431"/>
      <c r="K77" s="431"/>
      <c r="L77" s="446"/>
      <c r="M77" s="444"/>
      <c r="N77" s="442"/>
      <c r="O77" s="446"/>
      <c r="P77" s="423"/>
      <c r="R77" s="387"/>
      <c r="S77" s="390"/>
      <c r="T77" s="387"/>
      <c r="U77" s="390"/>
      <c r="V77"/>
      <c r="W77"/>
      <c r="X77"/>
      <c r="Y77"/>
      <c r="Z77"/>
    </row>
    <row r="78" spans="1:26" s="237" customFormat="1">
      <c r="A78" s="442"/>
      <c r="B78" s="442"/>
      <c r="C78" s="442"/>
      <c r="D78" s="443"/>
      <c r="E78" s="444"/>
      <c r="F78" s="445"/>
      <c r="G78" s="431"/>
      <c r="H78" s="431"/>
      <c r="I78" s="431"/>
      <c r="J78" s="431"/>
      <c r="K78" s="431"/>
      <c r="L78" s="446"/>
      <c r="M78" s="444"/>
      <c r="N78" s="442"/>
      <c r="O78" s="446"/>
      <c r="P78" s="423"/>
      <c r="R78" s="387"/>
      <c r="S78" s="390"/>
      <c r="T78" s="387"/>
      <c r="U78" s="390"/>
      <c r="V78"/>
      <c r="W78"/>
      <c r="X78"/>
      <c r="Y78"/>
      <c r="Z78"/>
    </row>
    <row r="79" spans="1:26" s="237" customFormat="1">
      <c r="A79" s="442"/>
      <c r="B79" s="442"/>
      <c r="C79" s="442"/>
      <c r="D79" s="443"/>
      <c r="E79" s="444"/>
      <c r="F79" s="445"/>
      <c r="G79" s="431"/>
      <c r="H79" s="431"/>
      <c r="I79" s="431"/>
      <c r="J79" s="431"/>
      <c r="K79" s="431"/>
      <c r="L79" s="446"/>
      <c r="M79" s="444"/>
      <c r="N79" s="442"/>
      <c r="O79" s="446"/>
      <c r="P79" s="423"/>
      <c r="R79" s="387"/>
      <c r="S79" s="390"/>
      <c r="T79" s="387"/>
      <c r="U79" s="390"/>
      <c r="V79"/>
      <c r="W79"/>
      <c r="X79"/>
      <c r="Y79"/>
      <c r="Z79"/>
    </row>
    <row r="80" spans="1:26" s="237" customFormat="1">
      <c r="A80" s="442"/>
      <c r="B80" s="442"/>
      <c r="C80" s="442"/>
      <c r="D80" s="443"/>
      <c r="E80" s="444"/>
      <c r="F80" s="445"/>
      <c r="G80" s="431"/>
      <c r="H80" s="431"/>
      <c r="I80" s="431"/>
      <c r="J80" s="431"/>
      <c r="K80" s="431"/>
      <c r="L80" s="446"/>
      <c r="M80" s="444"/>
      <c r="N80" s="442"/>
      <c r="O80" s="446"/>
      <c r="P80" s="423"/>
      <c r="R80" s="387"/>
      <c r="S80" s="390"/>
      <c r="T80" s="387"/>
      <c r="U80" s="390"/>
      <c r="V80"/>
      <c r="W80"/>
      <c r="X80"/>
      <c r="Y80"/>
      <c r="Z80"/>
    </row>
    <row r="81" spans="1:26" s="237" customFormat="1">
      <c r="A81" s="442"/>
      <c r="B81" s="442"/>
      <c r="C81" s="442"/>
      <c r="D81" s="443"/>
      <c r="E81" s="444"/>
      <c r="F81" s="445"/>
      <c r="G81" s="431"/>
      <c r="H81" s="431"/>
      <c r="I81" s="431"/>
      <c r="J81" s="431"/>
      <c r="K81" s="431"/>
      <c r="L81" s="446"/>
      <c r="M81" s="444"/>
      <c r="N81" s="442"/>
      <c r="O81" s="446"/>
      <c r="P81" s="423"/>
      <c r="R81" s="387"/>
      <c r="S81" s="390"/>
      <c r="T81" s="387"/>
      <c r="U81" s="390"/>
      <c r="V81"/>
      <c r="W81"/>
      <c r="X81"/>
      <c r="Y81"/>
      <c r="Z81"/>
    </row>
    <row r="82" spans="1:26" s="237" customFormat="1">
      <c r="A82" s="442"/>
      <c r="B82" s="442"/>
      <c r="C82" s="442"/>
      <c r="D82" s="443"/>
      <c r="E82" s="444"/>
      <c r="F82" s="445"/>
      <c r="G82" s="431"/>
      <c r="H82" s="431"/>
      <c r="I82" s="431"/>
      <c r="J82" s="431"/>
      <c r="K82" s="431"/>
      <c r="L82" s="446"/>
      <c r="M82" s="444"/>
      <c r="N82" s="442"/>
      <c r="O82" s="446"/>
      <c r="P82" s="423"/>
      <c r="R82" s="387"/>
      <c r="S82" s="390"/>
      <c r="T82" s="387"/>
      <c r="U82" s="390"/>
      <c r="V82"/>
      <c r="W82"/>
      <c r="X82"/>
      <c r="Y82"/>
      <c r="Z82"/>
    </row>
    <row r="83" spans="1:26" s="237" customFormat="1">
      <c r="A83" s="442"/>
      <c r="B83" s="442"/>
      <c r="C83" s="442"/>
      <c r="D83" s="443"/>
      <c r="E83" s="444"/>
      <c r="F83" s="445"/>
      <c r="G83" s="431"/>
      <c r="H83" s="431"/>
      <c r="I83" s="431"/>
      <c r="J83" s="431"/>
      <c r="K83" s="431"/>
      <c r="L83" s="446"/>
      <c r="M83" s="444"/>
      <c r="N83" s="442"/>
      <c r="O83" s="446"/>
      <c r="P83" s="423"/>
      <c r="R83" s="387"/>
      <c r="S83" s="390"/>
      <c r="T83" s="387"/>
      <c r="U83" s="390"/>
      <c r="V83"/>
      <c r="W83"/>
      <c r="X83"/>
      <c r="Y83"/>
      <c r="Z83"/>
    </row>
    <row r="84" spans="1:26" s="237" customFormat="1">
      <c r="A84" s="442"/>
      <c r="B84" s="442"/>
      <c r="C84" s="442"/>
      <c r="D84" s="443"/>
      <c r="E84" s="444"/>
      <c r="F84" s="445"/>
      <c r="G84" s="431"/>
      <c r="H84" s="431"/>
      <c r="I84" s="431"/>
      <c r="J84" s="431"/>
      <c r="K84" s="431"/>
      <c r="L84" s="446"/>
      <c r="M84" s="444"/>
      <c r="N84" s="442"/>
      <c r="O84" s="446"/>
      <c r="P84" s="423"/>
      <c r="R84" s="387"/>
      <c r="S84" s="390"/>
      <c r="T84" s="387"/>
      <c r="U84" s="390"/>
      <c r="V84"/>
      <c r="W84"/>
      <c r="X84"/>
      <c r="Y84"/>
      <c r="Z84"/>
    </row>
    <row r="85" spans="1:26" s="237" customFormat="1">
      <c r="A85" s="442"/>
      <c r="B85" s="442"/>
      <c r="C85" s="442"/>
      <c r="D85" s="443"/>
      <c r="E85" s="444"/>
      <c r="F85" s="445"/>
      <c r="G85" s="431"/>
      <c r="H85" s="431"/>
      <c r="I85" s="431"/>
      <c r="J85" s="431"/>
      <c r="K85" s="431"/>
      <c r="L85" s="446"/>
      <c r="M85" s="444"/>
      <c r="N85" s="442"/>
      <c r="O85" s="446"/>
      <c r="P85" s="423"/>
      <c r="R85" s="387"/>
      <c r="S85" s="390"/>
      <c r="T85" s="387"/>
      <c r="U85" s="390"/>
      <c r="V85"/>
      <c r="W85"/>
      <c r="X85"/>
      <c r="Y85"/>
      <c r="Z85"/>
    </row>
    <row r="86" spans="1:26" s="237" customFormat="1">
      <c r="A86" s="442"/>
      <c r="B86" s="442"/>
      <c r="C86" s="442"/>
      <c r="D86" s="443"/>
      <c r="E86" s="444"/>
      <c r="F86" s="445"/>
      <c r="G86" s="431"/>
      <c r="H86" s="431"/>
      <c r="I86" s="431"/>
      <c r="J86" s="431"/>
      <c r="K86" s="431"/>
      <c r="L86" s="446"/>
      <c r="M86" s="444"/>
      <c r="N86" s="442"/>
      <c r="O86" s="446"/>
      <c r="P86" s="423"/>
      <c r="R86" s="387"/>
      <c r="S86" s="390"/>
      <c r="T86" s="387"/>
      <c r="U86" s="390"/>
      <c r="V86"/>
      <c r="W86"/>
      <c r="X86"/>
      <c r="Y86"/>
      <c r="Z86"/>
    </row>
    <row r="87" spans="1:26" s="237" customFormat="1">
      <c r="A87" s="442"/>
      <c r="B87" s="442"/>
      <c r="C87" s="442"/>
      <c r="D87" s="443"/>
      <c r="E87" s="444"/>
      <c r="F87" s="445"/>
      <c r="G87" s="431"/>
      <c r="H87" s="431"/>
      <c r="I87" s="431"/>
      <c r="J87" s="431"/>
      <c r="K87" s="431"/>
      <c r="L87" s="446"/>
      <c r="M87" s="444"/>
      <c r="N87" s="442"/>
      <c r="O87" s="446"/>
      <c r="P87" s="423"/>
      <c r="R87" s="387"/>
      <c r="S87" s="390"/>
      <c r="T87" s="387"/>
      <c r="U87" s="390"/>
      <c r="V87"/>
      <c r="W87"/>
      <c r="X87"/>
      <c r="Y87"/>
      <c r="Z87"/>
    </row>
    <row r="88" spans="1:26" s="237" customFormat="1">
      <c r="A88" s="442"/>
      <c r="B88" s="442"/>
      <c r="C88" s="442"/>
      <c r="D88" s="443"/>
      <c r="E88" s="444"/>
      <c r="F88" s="445"/>
      <c r="G88" s="431"/>
      <c r="H88" s="431"/>
      <c r="I88" s="431"/>
      <c r="J88" s="431"/>
      <c r="K88" s="431"/>
      <c r="L88" s="446"/>
      <c r="M88" s="444"/>
      <c r="N88" s="442"/>
      <c r="O88" s="446"/>
      <c r="P88" s="423"/>
      <c r="R88" s="387"/>
      <c r="S88" s="390"/>
      <c r="T88" s="387"/>
      <c r="U88" s="390"/>
      <c r="V88"/>
      <c r="W88"/>
      <c r="X88"/>
      <c r="Y88"/>
      <c r="Z88"/>
    </row>
    <row r="89" spans="1:26" s="237" customFormat="1">
      <c r="A89" s="442"/>
      <c r="B89" s="442"/>
      <c r="C89" s="442"/>
      <c r="D89" s="443"/>
      <c r="E89" s="444"/>
      <c r="F89" s="445"/>
      <c r="G89" s="431"/>
      <c r="H89" s="431"/>
      <c r="I89" s="431"/>
      <c r="J89" s="431"/>
      <c r="K89" s="431"/>
      <c r="L89" s="446"/>
      <c r="M89" s="444"/>
      <c r="N89" s="442"/>
      <c r="O89" s="446"/>
      <c r="P89" s="423"/>
      <c r="R89" s="387"/>
      <c r="S89" s="390"/>
      <c r="T89" s="387"/>
      <c r="U89" s="390"/>
      <c r="V89"/>
      <c r="W89"/>
      <c r="X89"/>
      <c r="Y89"/>
      <c r="Z89"/>
    </row>
    <row r="90" spans="1:26" s="237" customFormat="1">
      <c r="A90" s="442"/>
      <c r="B90" s="442"/>
      <c r="C90" s="442"/>
      <c r="D90" s="443"/>
      <c r="E90" s="444"/>
      <c r="F90" s="445"/>
      <c r="G90" s="431"/>
      <c r="H90" s="431"/>
      <c r="I90" s="431"/>
      <c r="J90" s="431"/>
      <c r="K90" s="431"/>
      <c r="L90" s="446"/>
      <c r="M90" s="444"/>
      <c r="N90" s="442"/>
      <c r="O90" s="446"/>
      <c r="P90" s="423"/>
      <c r="R90" s="387"/>
      <c r="S90" s="390"/>
      <c r="T90" s="387"/>
      <c r="U90" s="390"/>
      <c r="V90"/>
      <c r="W90"/>
      <c r="X90"/>
      <c r="Y90"/>
      <c r="Z90"/>
    </row>
    <row r="91" spans="1:26" s="237" customFormat="1">
      <c r="A91" s="442"/>
      <c r="B91" s="442"/>
      <c r="C91" s="442"/>
      <c r="D91" s="443"/>
      <c r="E91" s="444"/>
      <c r="F91" s="445"/>
      <c r="G91" s="431"/>
      <c r="H91" s="431"/>
      <c r="I91" s="431"/>
      <c r="J91" s="431"/>
      <c r="K91" s="431"/>
      <c r="L91" s="446"/>
      <c r="M91" s="444"/>
      <c r="N91" s="442"/>
      <c r="O91" s="446"/>
      <c r="P91" s="423"/>
      <c r="R91" s="387"/>
      <c r="S91" s="390"/>
      <c r="T91" s="387"/>
      <c r="U91" s="390"/>
      <c r="V91"/>
      <c r="W91"/>
      <c r="X91"/>
      <c r="Y91"/>
      <c r="Z91"/>
    </row>
    <row r="92" spans="1:26" s="237" customFormat="1">
      <c r="A92" s="442"/>
      <c r="B92" s="442"/>
      <c r="C92" s="442"/>
      <c r="D92" s="443"/>
      <c r="E92" s="444"/>
      <c r="F92" s="445"/>
      <c r="G92" s="431"/>
      <c r="H92" s="431"/>
      <c r="I92" s="431"/>
      <c r="J92" s="431"/>
      <c r="K92" s="431"/>
      <c r="L92" s="446"/>
      <c r="M92" s="444"/>
      <c r="N92" s="442"/>
      <c r="O92" s="446"/>
      <c r="P92" s="423"/>
      <c r="R92" s="387"/>
      <c r="S92" s="390"/>
      <c r="T92" s="387"/>
      <c r="U92" s="390"/>
      <c r="V92"/>
      <c r="W92"/>
      <c r="X92"/>
      <c r="Y92"/>
      <c r="Z92"/>
    </row>
    <row r="93" spans="1:26" s="237" customFormat="1">
      <c r="A93" s="442"/>
      <c r="B93" s="442"/>
      <c r="C93" s="442"/>
      <c r="D93" s="443"/>
      <c r="E93" s="444"/>
      <c r="F93" s="445"/>
      <c r="G93" s="431"/>
      <c r="H93" s="431"/>
      <c r="I93" s="431"/>
      <c r="J93" s="431"/>
      <c r="K93" s="431"/>
      <c r="L93" s="446"/>
      <c r="M93" s="444"/>
      <c r="N93" s="442"/>
      <c r="O93" s="446"/>
      <c r="P93" s="423"/>
      <c r="R93" s="387"/>
      <c r="S93" s="390"/>
      <c r="T93" s="387"/>
      <c r="U93" s="390"/>
      <c r="V93"/>
      <c r="W93"/>
      <c r="X93"/>
      <c r="Y93"/>
      <c r="Z93"/>
    </row>
    <row r="94" spans="1:26" s="237" customFormat="1">
      <c r="A94" s="442"/>
      <c r="B94" s="442"/>
      <c r="C94" s="442"/>
      <c r="D94" s="443"/>
      <c r="E94" s="444"/>
      <c r="F94" s="445"/>
      <c r="G94" s="431"/>
      <c r="H94" s="431"/>
      <c r="I94" s="431"/>
      <c r="J94" s="431"/>
      <c r="K94" s="431"/>
      <c r="L94" s="446"/>
      <c r="M94" s="444"/>
      <c r="N94" s="442"/>
      <c r="O94" s="446"/>
      <c r="P94" s="423"/>
      <c r="R94" s="387"/>
      <c r="S94" s="390"/>
      <c r="T94" s="387"/>
      <c r="U94" s="390"/>
      <c r="V94"/>
      <c r="W94"/>
      <c r="X94"/>
      <c r="Y94"/>
      <c r="Z94"/>
    </row>
    <row r="95" spans="1:26" s="237" customFormat="1">
      <c r="A95" s="442"/>
      <c r="B95" s="442"/>
      <c r="C95" s="442"/>
      <c r="D95" s="443"/>
      <c r="E95" s="444"/>
      <c r="F95" s="445"/>
      <c r="G95" s="431"/>
      <c r="H95" s="431"/>
      <c r="I95" s="431"/>
      <c r="J95" s="431"/>
      <c r="K95" s="431"/>
      <c r="L95" s="446"/>
      <c r="M95" s="444"/>
      <c r="N95" s="442"/>
      <c r="O95" s="446"/>
      <c r="P95" s="423"/>
      <c r="R95" s="387"/>
      <c r="S95" s="390"/>
      <c r="T95" s="387"/>
      <c r="U95" s="390"/>
      <c r="V95"/>
      <c r="W95"/>
      <c r="X95"/>
      <c r="Y95"/>
      <c r="Z95"/>
    </row>
    <row r="96" spans="1:26" s="237" customFormat="1">
      <c r="A96" s="442"/>
      <c r="B96" s="442"/>
      <c r="C96" s="442"/>
      <c r="D96" s="443"/>
      <c r="E96" s="444"/>
      <c r="F96" s="445"/>
      <c r="G96" s="431"/>
      <c r="H96" s="431"/>
      <c r="I96" s="431"/>
      <c r="J96" s="431"/>
      <c r="K96" s="431"/>
      <c r="L96" s="446"/>
      <c r="M96" s="444"/>
      <c r="N96" s="442"/>
      <c r="O96" s="446"/>
      <c r="P96" s="423"/>
      <c r="R96" s="387"/>
      <c r="S96" s="390"/>
      <c r="T96" s="387"/>
      <c r="U96" s="390"/>
      <c r="V96"/>
      <c r="W96"/>
      <c r="X96"/>
      <c r="Y96"/>
      <c r="Z96"/>
    </row>
    <row r="97" spans="1:26" s="237" customFormat="1">
      <c r="A97" s="442"/>
      <c r="B97" s="442"/>
      <c r="C97" s="442"/>
      <c r="D97" s="443"/>
      <c r="E97" s="444"/>
      <c r="F97" s="445"/>
      <c r="G97" s="431"/>
      <c r="H97" s="431"/>
      <c r="I97" s="431"/>
      <c r="J97" s="431"/>
      <c r="K97" s="431"/>
      <c r="L97" s="446"/>
      <c r="M97" s="444"/>
      <c r="N97" s="442"/>
      <c r="O97" s="446"/>
      <c r="P97" s="423"/>
      <c r="R97" s="387"/>
      <c r="S97" s="390"/>
      <c r="T97" s="387"/>
      <c r="U97" s="390"/>
      <c r="V97"/>
      <c r="W97"/>
      <c r="X97"/>
      <c r="Y97"/>
      <c r="Z97"/>
    </row>
    <row r="98" spans="1:26" s="237" customFormat="1">
      <c r="A98" s="442"/>
      <c r="B98" s="442"/>
      <c r="C98" s="442"/>
      <c r="D98" s="443"/>
      <c r="E98" s="444"/>
      <c r="F98" s="445"/>
      <c r="G98" s="431"/>
      <c r="H98" s="431"/>
      <c r="I98" s="431"/>
      <c r="J98" s="431"/>
      <c r="K98" s="431"/>
      <c r="L98" s="446"/>
      <c r="M98" s="444"/>
      <c r="N98" s="442"/>
      <c r="O98" s="446"/>
      <c r="P98" s="423"/>
      <c r="R98" s="387"/>
      <c r="S98" s="390"/>
      <c r="T98" s="387"/>
      <c r="U98" s="390"/>
      <c r="V98"/>
      <c r="W98"/>
      <c r="X98"/>
      <c r="Y98"/>
      <c r="Z98"/>
    </row>
    <row r="99" spans="1:26" s="237" customFormat="1">
      <c r="A99" s="442"/>
      <c r="B99" s="442"/>
      <c r="C99" s="442"/>
      <c r="D99" s="443"/>
      <c r="E99" s="444"/>
      <c r="F99" s="445"/>
      <c r="G99" s="431"/>
      <c r="H99" s="431"/>
      <c r="I99" s="431"/>
      <c r="J99" s="431"/>
      <c r="K99" s="431"/>
      <c r="L99" s="446"/>
      <c r="M99" s="444"/>
      <c r="N99" s="442"/>
      <c r="O99" s="446"/>
      <c r="P99" s="423"/>
      <c r="R99" s="387"/>
      <c r="S99" s="390"/>
      <c r="T99" s="387"/>
      <c r="U99" s="390"/>
      <c r="V99"/>
      <c r="W99"/>
      <c r="X99"/>
      <c r="Y99"/>
      <c r="Z99"/>
    </row>
    <row r="100" spans="1:26" s="237" customFormat="1">
      <c r="A100" s="442"/>
      <c r="B100" s="442"/>
      <c r="C100" s="442"/>
      <c r="D100" s="443"/>
      <c r="E100" s="444"/>
      <c r="F100" s="445"/>
      <c r="G100" s="431"/>
      <c r="H100" s="431"/>
      <c r="I100" s="431"/>
      <c r="J100" s="431"/>
      <c r="K100" s="431"/>
      <c r="L100" s="446"/>
      <c r="M100" s="444"/>
      <c r="N100" s="442"/>
      <c r="O100" s="446"/>
      <c r="P100" s="423"/>
      <c r="R100" s="387"/>
      <c r="S100" s="390"/>
      <c r="T100" s="387"/>
      <c r="U100" s="390"/>
      <c r="V100"/>
      <c r="W100"/>
      <c r="X100"/>
      <c r="Y100"/>
      <c r="Z100"/>
    </row>
    <row r="101" spans="1:26" s="237" customFormat="1">
      <c r="A101" s="442"/>
      <c r="B101" s="442"/>
      <c r="C101" s="442"/>
      <c r="D101" s="443"/>
      <c r="E101" s="444"/>
      <c r="F101" s="445"/>
      <c r="G101" s="431"/>
      <c r="H101" s="431"/>
      <c r="I101" s="431"/>
      <c r="J101" s="431"/>
      <c r="K101" s="431"/>
      <c r="L101" s="446"/>
      <c r="M101" s="444"/>
      <c r="N101" s="442"/>
      <c r="O101" s="446"/>
      <c r="P101" s="423"/>
      <c r="R101" s="387"/>
      <c r="S101" s="390"/>
      <c r="T101" s="387"/>
      <c r="U101" s="390"/>
      <c r="V101"/>
      <c r="W101"/>
      <c r="X101"/>
      <c r="Y101"/>
      <c r="Z101"/>
    </row>
    <row r="102" spans="1:26" s="237" customFormat="1">
      <c r="A102" s="442"/>
      <c r="B102" s="442"/>
      <c r="C102" s="442"/>
      <c r="D102" s="443"/>
      <c r="E102" s="444"/>
      <c r="F102" s="445"/>
      <c r="G102" s="431"/>
      <c r="H102" s="431"/>
      <c r="I102" s="431"/>
      <c r="J102" s="431"/>
      <c r="K102" s="431"/>
      <c r="L102" s="446"/>
      <c r="M102" s="444"/>
      <c r="N102" s="442"/>
      <c r="O102" s="446"/>
      <c r="P102" s="423"/>
      <c r="R102" s="387"/>
      <c r="S102" s="390"/>
      <c r="T102" s="387"/>
      <c r="U102" s="390"/>
      <c r="V102"/>
      <c r="W102"/>
      <c r="X102"/>
      <c r="Y102"/>
      <c r="Z102"/>
    </row>
    <row r="103" spans="1:26" s="237" customFormat="1">
      <c r="A103" s="442"/>
      <c r="B103" s="442"/>
      <c r="C103" s="442"/>
      <c r="D103" s="443"/>
      <c r="E103" s="444"/>
      <c r="F103" s="445"/>
      <c r="G103" s="431"/>
      <c r="H103" s="431"/>
      <c r="I103" s="431"/>
      <c r="J103" s="431"/>
      <c r="K103" s="431"/>
      <c r="L103" s="446"/>
      <c r="M103" s="444"/>
      <c r="N103" s="442"/>
      <c r="O103" s="446"/>
      <c r="P103" s="423"/>
      <c r="R103" s="387"/>
      <c r="S103" s="390"/>
      <c r="T103" s="387"/>
      <c r="U103" s="390"/>
      <c r="V103"/>
      <c r="W103"/>
      <c r="X103"/>
      <c r="Y103"/>
      <c r="Z103"/>
    </row>
    <row r="104" spans="1:26" s="237" customFormat="1">
      <c r="A104" s="442"/>
      <c r="B104" s="442"/>
      <c r="C104" s="442"/>
      <c r="D104" s="443"/>
      <c r="E104" s="444"/>
      <c r="F104" s="445"/>
      <c r="G104" s="431"/>
      <c r="H104" s="431"/>
      <c r="I104" s="431"/>
      <c r="J104" s="431"/>
      <c r="K104" s="431"/>
      <c r="L104" s="446"/>
      <c r="M104" s="444"/>
      <c r="N104" s="442"/>
      <c r="O104" s="446"/>
      <c r="P104" s="423"/>
      <c r="R104" s="387"/>
      <c r="S104" s="390"/>
      <c r="T104" s="387"/>
      <c r="U104" s="390"/>
      <c r="V104"/>
      <c r="W104"/>
      <c r="X104"/>
      <c r="Y104"/>
      <c r="Z104"/>
    </row>
    <row r="105" spans="1:26" s="237" customFormat="1">
      <c r="A105" s="442"/>
      <c r="B105" s="442"/>
      <c r="C105" s="442"/>
      <c r="D105" s="443"/>
      <c r="E105" s="444"/>
      <c r="F105" s="445"/>
      <c r="G105" s="431"/>
      <c r="H105" s="431"/>
      <c r="I105" s="431"/>
      <c r="J105" s="431"/>
      <c r="K105" s="431"/>
      <c r="L105" s="446"/>
      <c r="M105" s="444"/>
      <c r="N105" s="442"/>
      <c r="O105" s="446"/>
      <c r="P105" s="423"/>
      <c r="R105" s="387"/>
      <c r="S105" s="390"/>
      <c r="T105" s="387"/>
      <c r="U105" s="390"/>
      <c r="V105"/>
      <c r="W105"/>
      <c r="X105"/>
      <c r="Y105"/>
      <c r="Z105"/>
    </row>
    <row r="106" spans="1:26" s="237" customFormat="1">
      <c r="A106" s="442"/>
      <c r="B106" s="442"/>
      <c r="C106" s="442"/>
      <c r="D106" s="443"/>
      <c r="E106" s="444"/>
      <c r="F106" s="445"/>
      <c r="G106" s="431"/>
      <c r="H106" s="431"/>
      <c r="I106" s="431"/>
      <c r="J106" s="431"/>
      <c r="K106" s="431"/>
      <c r="L106" s="446"/>
      <c r="M106" s="444"/>
      <c r="N106" s="442"/>
      <c r="O106" s="446"/>
      <c r="P106" s="423"/>
      <c r="R106" s="387"/>
      <c r="S106" s="390"/>
      <c r="T106" s="387"/>
      <c r="U106" s="390"/>
      <c r="V106"/>
      <c r="W106"/>
      <c r="X106"/>
      <c r="Y106"/>
      <c r="Z106"/>
    </row>
    <row r="107" spans="1:26" s="237" customFormat="1">
      <c r="A107" s="442"/>
      <c r="B107" s="442"/>
      <c r="C107" s="442"/>
      <c r="D107" s="443"/>
      <c r="E107" s="444"/>
      <c r="F107" s="445"/>
      <c r="G107" s="431"/>
      <c r="H107" s="431"/>
      <c r="I107" s="431"/>
      <c r="J107" s="431"/>
      <c r="K107" s="431"/>
      <c r="L107" s="446"/>
      <c r="M107" s="444"/>
      <c r="N107" s="442"/>
      <c r="O107" s="446"/>
      <c r="P107" s="423"/>
      <c r="R107" s="387"/>
      <c r="S107" s="390"/>
      <c r="T107" s="387"/>
      <c r="U107" s="390"/>
      <c r="V107"/>
      <c r="W107"/>
      <c r="X107"/>
      <c r="Y107"/>
      <c r="Z107"/>
    </row>
    <row r="108" spans="1:26" s="237" customFormat="1">
      <c r="A108" s="442"/>
      <c r="B108" s="442"/>
      <c r="C108" s="442"/>
      <c r="D108" s="443"/>
      <c r="E108" s="444"/>
      <c r="F108" s="445"/>
      <c r="G108" s="431"/>
      <c r="H108" s="431"/>
      <c r="I108" s="431"/>
      <c r="J108" s="431"/>
      <c r="K108" s="431"/>
      <c r="L108" s="446"/>
      <c r="M108" s="444"/>
      <c r="N108" s="442"/>
      <c r="O108" s="446"/>
      <c r="P108" s="423"/>
      <c r="R108" s="387"/>
      <c r="S108" s="390"/>
      <c r="T108" s="387"/>
      <c r="U108" s="390"/>
      <c r="V108"/>
      <c r="W108"/>
      <c r="X108"/>
      <c r="Y108"/>
      <c r="Z108"/>
    </row>
    <row r="109" spans="1:26" s="237" customFormat="1">
      <c r="A109" s="442"/>
      <c r="B109" s="442"/>
      <c r="C109" s="442"/>
      <c r="D109" s="443"/>
      <c r="E109" s="444"/>
      <c r="F109" s="445"/>
      <c r="G109" s="431"/>
      <c r="H109" s="431"/>
      <c r="I109" s="431"/>
      <c r="J109" s="431"/>
      <c r="K109" s="431"/>
      <c r="L109" s="446"/>
      <c r="M109" s="444"/>
      <c r="N109" s="442"/>
      <c r="O109" s="446"/>
      <c r="P109" s="423"/>
      <c r="R109" s="387"/>
      <c r="S109" s="390"/>
      <c r="T109" s="387"/>
      <c r="U109" s="390"/>
      <c r="V109"/>
      <c r="W109"/>
      <c r="X109"/>
      <c r="Y109"/>
      <c r="Z109"/>
    </row>
    <row r="110" spans="1:26" s="237" customFormat="1">
      <c r="A110" s="442"/>
      <c r="B110" s="442"/>
      <c r="C110" s="442"/>
      <c r="D110" s="443"/>
      <c r="E110" s="444"/>
      <c r="F110" s="445"/>
      <c r="G110" s="431"/>
      <c r="H110" s="431"/>
      <c r="I110" s="431"/>
      <c r="J110" s="431"/>
      <c r="K110" s="431"/>
      <c r="L110" s="446"/>
      <c r="M110" s="444"/>
      <c r="N110" s="442"/>
      <c r="O110" s="446"/>
      <c r="P110" s="423"/>
      <c r="R110" s="387"/>
      <c r="S110" s="390"/>
      <c r="T110" s="387"/>
      <c r="U110" s="390"/>
      <c r="V110"/>
      <c r="W110"/>
      <c r="X110"/>
      <c r="Y110"/>
      <c r="Z110"/>
    </row>
    <row r="111" spans="1:26" s="237" customFormat="1">
      <c r="A111" s="442"/>
      <c r="B111" s="442"/>
      <c r="C111" s="442"/>
      <c r="D111" s="443"/>
      <c r="E111" s="444"/>
      <c r="F111" s="445"/>
      <c r="G111" s="431"/>
      <c r="H111" s="431"/>
      <c r="I111" s="431"/>
      <c r="J111" s="431"/>
      <c r="K111" s="431"/>
      <c r="L111" s="446"/>
      <c r="M111" s="444"/>
      <c r="N111" s="442"/>
      <c r="O111" s="446"/>
      <c r="P111" s="423"/>
      <c r="R111" s="387"/>
      <c r="S111" s="390"/>
      <c r="T111" s="387"/>
      <c r="U111" s="390"/>
      <c r="V111"/>
      <c r="W111"/>
      <c r="X111"/>
      <c r="Y111"/>
      <c r="Z111"/>
    </row>
    <row r="112" spans="1:26" s="237" customFormat="1">
      <c r="A112" s="442"/>
      <c r="B112" s="442"/>
      <c r="C112" s="442"/>
      <c r="D112" s="443"/>
      <c r="E112" s="444"/>
      <c r="F112" s="445"/>
      <c r="G112" s="431"/>
      <c r="H112" s="431"/>
      <c r="I112" s="431"/>
      <c r="J112" s="431"/>
      <c r="K112" s="431"/>
      <c r="L112" s="446"/>
      <c r="M112" s="444"/>
      <c r="N112" s="442"/>
      <c r="O112" s="446"/>
      <c r="P112" s="423"/>
      <c r="R112" s="387"/>
      <c r="S112" s="390"/>
      <c r="T112" s="387"/>
      <c r="U112" s="390"/>
      <c r="V112"/>
      <c r="W112"/>
      <c r="X112"/>
      <c r="Y112"/>
      <c r="Z112"/>
    </row>
    <row r="113" spans="1:26" s="237" customFormat="1">
      <c r="A113" s="442"/>
      <c r="B113" s="442"/>
      <c r="C113" s="442"/>
      <c r="D113" s="443"/>
      <c r="E113" s="444"/>
      <c r="F113" s="445"/>
      <c r="G113" s="431"/>
      <c r="H113" s="431"/>
      <c r="I113" s="431"/>
      <c r="J113" s="431"/>
      <c r="K113" s="431"/>
      <c r="L113" s="446"/>
      <c r="M113" s="444"/>
      <c r="N113" s="442"/>
      <c r="O113" s="446"/>
      <c r="P113" s="423"/>
      <c r="R113" s="387"/>
      <c r="S113" s="390"/>
      <c r="T113" s="387"/>
      <c r="U113" s="390"/>
      <c r="V113"/>
      <c r="W113"/>
      <c r="X113"/>
      <c r="Y113"/>
      <c r="Z113"/>
    </row>
    <row r="114" spans="1:26" s="237" customFormat="1">
      <c r="A114" s="442"/>
      <c r="B114" s="442"/>
      <c r="C114" s="442"/>
      <c r="D114" s="443"/>
      <c r="E114" s="444"/>
      <c r="F114" s="445"/>
      <c r="G114" s="431"/>
      <c r="H114" s="431"/>
      <c r="I114" s="431"/>
      <c r="J114" s="431"/>
      <c r="K114" s="431"/>
      <c r="L114" s="446"/>
      <c r="M114" s="444"/>
      <c r="N114" s="442"/>
      <c r="O114" s="446"/>
      <c r="P114" s="423"/>
      <c r="R114" s="387"/>
      <c r="S114" s="390"/>
      <c r="T114" s="387"/>
      <c r="U114" s="390"/>
      <c r="V114"/>
      <c r="W114"/>
      <c r="X114"/>
      <c r="Y114"/>
      <c r="Z114"/>
    </row>
    <row r="115" spans="1:26" s="237" customFormat="1">
      <c r="A115" s="442"/>
      <c r="B115" s="442"/>
      <c r="C115" s="442"/>
      <c r="D115" s="443"/>
      <c r="E115" s="444"/>
      <c r="F115" s="445"/>
      <c r="G115" s="431"/>
      <c r="H115" s="431"/>
      <c r="I115" s="431"/>
      <c r="J115" s="431"/>
      <c r="K115" s="431"/>
      <c r="L115" s="446"/>
      <c r="M115" s="444"/>
      <c r="N115" s="442"/>
      <c r="O115" s="446"/>
      <c r="P115" s="423"/>
      <c r="R115" s="387"/>
      <c r="S115" s="390"/>
      <c r="T115" s="387"/>
      <c r="U115" s="390"/>
      <c r="V115"/>
      <c r="W115"/>
      <c r="X115"/>
      <c r="Y115"/>
      <c r="Z115"/>
    </row>
    <row r="116" spans="1:26" s="237" customFormat="1">
      <c r="A116" s="442"/>
      <c r="B116" s="442"/>
      <c r="C116" s="442"/>
      <c r="D116" s="443"/>
      <c r="E116" s="444"/>
      <c r="F116" s="445"/>
      <c r="G116" s="431"/>
      <c r="H116" s="431"/>
      <c r="I116" s="431"/>
      <c r="J116" s="431"/>
      <c r="K116" s="431"/>
      <c r="L116" s="446"/>
      <c r="M116" s="444"/>
      <c r="N116" s="442"/>
      <c r="O116" s="446"/>
      <c r="P116" s="423"/>
      <c r="R116" s="387"/>
      <c r="S116" s="390"/>
      <c r="T116" s="387"/>
      <c r="U116" s="390"/>
      <c r="V116"/>
      <c r="W116"/>
      <c r="X116"/>
      <c r="Y116"/>
      <c r="Z116"/>
    </row>
    <row r="117" spans="1:26" s="237" customFormat="1">
      <c r="A117" s="442"/>
      <c r="B117" s="442"/>
      <c r="C117" s="442"/>
      <c r="D117" s="443"/>
      <c r="E117" s="444"/>
      <c r="F117" s="445"/>
      <c r="G117" s="431"/>
      <c r="H117" s="431"/>
      <c r="I117" s="431"/>
      <c r="J117" s="431"/>
      <c r="K117" s="431"/>
      <c r="L117" s="446"/>
      <c r="M117" s="444"/>
      <c r="N117" s="442"/>
      <c r="O117" s="446"/>
      <c r="P117" s="423"/>
      <c r="R117" s="387"/>
      <c r="S117" s="390"/>
      <c r="T117" s="387"/>
      <c r="U117" s="390"/>
      <c r="V117"/>
      <c r="W117"/>
      <c r="X117"/>
      <c r="Y117"/>
      <c r="Z117"/>
    </row>
    <row r="118" spans="1:26" s="237" customFormat="1">
      <c r="A118" s="442"/>
      <c r="B118" s="442"/>
      <c r="C118" s="442"/>
      <c r="D118" s="443"/>
      <c r="E118" s="444"/>
      <c r="F118" s="445"/>
      <c r="G118" s="431"/>
      <c r="H118" s="431"/>
      <c r="I118" s="431"/>
      <c r="J118" s="431"/>
      <c r="K118" s="431"/>
      <c r="L118" s="446"/>
      <c r="M118" s="444"/>
      <c r="N118" s="442"/>
      <c r="O118" s="446"/>
      <c r="P118" s="423"/>
      <c r="R118" s="387"/>
      <c r="S118" s="390"/>
      <c r="T118" s="387"/>
      <c r="U118" s="390"/>
      <c r="V118"/>
      <c r="W118"/>
      <c r="X118"/>
      <c r="Y118"/>
      <c r="Z118"/>
    </row>
    <row r="119" spans="1:26" s="237" customFormat="1">
      <c r="A119" s="442"/>
      <c r="B119" s="442"/>
      <c r="C119" s="442"/>
      <c r="D119" s="443"/>
      <c r="E119" s="444"/>
      <c r="F119" s="445"/>
      <c r="G119" s="431"/>
      <c r="H119" s="431"/>
      <c r="I119" s="431"/>
      <c r="J119" s="431"/>
      <c r="K119" s="431"/>
      <c r="L119" s="446"/>
      <c r="M119" s="444"/>
      <c r="N119" s="442"/>
      <c r="O119" s="446"/>
      <c r="P119" s="423"/>
      <c r="R119" s="387"/>
      <c r="S119" s="390"/>
      <c r="T119" s="387"/>
      <c r="U119" s="390"/>
      <c r="V119"/>
      <c r="W119"/>
      <c r="X119"/>
      <c r="Y119"/>
      <c r="Z119"/>
    </row>
    <row r="120" spans="1:26" s="237" customFormat="1">
      <c r="A120" s="442"/>
      <c r="B120" s="442"/>
      <c r="C120" s="442"/>
      <c r="D120" s="443"/>
      <c r="E120" s="444"/>
      <c r="F120" s="445"/>
      <c r="G120" s="431"/>
      <c r="H120" s="431"/>
      <c r="I120" s="431"/>
      <c r="J120" s="431"/>
      <c r="K120" s="431"/>
      <c r="L120" s="446"/>
      <c r="M120" s="444"/>
      <c r="N120" s="442"/>
      <c r="O120" s="446"/>
      <c r="P120" s="423"/>
      <c r="R120" s="387"/>
      <c r="S120" s="390"/>
      <c r="T120" s="387"/>
      <c r="U120" s="390"/>
      <c r="V120"/>
      <c r="W120"/>
      <c r="X120"/>
      <c r="Y120"/>
      <c r="Z120"/>
    </row>
    <row r="121" spans="1:26" s="237" customFormat="1">
      <c r="A121" s="442"/>
      <c r="B121" s="442"/>
      <c r="C121" s="442"/>
      <c r="D121" s="443"/>
      <c r="E121" s="444"/>
      <c r="F121" s="445"/>
      <c r="G121" s="431"/>
      <c r="H121" s="431"/>
      <c r="I121" s="431"/>
      <c r="J121" s="431"/>
      <c r="K121" s="431"/>
      <c r="L121" s="446"/>
      <c r="M121" s="444"/>
      <c r="N121" s="442"/>
      <c r="O121" s="446"/>
      <c r="P121" s="423"/>
      <c r="R121" s="387"/>
      <c r="S121" s="390"/>
      <c r="T121" s="387"/>
      <c r="U121" s="390"/>
      <c r="V121"/>
      <c r="W121"/>
      <c r="X121"/>
      <c r="Y121"/>
      <c r="Z121"/>
    </row>
    <row r="122" spans="1:26" s="237" customFormat="1">
      <c r="A122" s="442"/>
      <c r="B122" s="442"/>
      <c r="C122" s="442"/>
      <c r="D122" s="443"/>
      <c r="E122" s="444"/>
      <c r="F122" s="445"/>
      <c r="G122" s="431"/>
      <c r="H122" s="431"/>
      <c r="I122" s="431"/>
      <c r="J122" s="431"/>
      <c r="K122" s="431"/>
      <c r="L122" s="446"/>
      <c r="M122" s="444"/>
      <c r="N122" s="442"/>
      <c r="O122" s="446"/>
      <c r="P122" s="423"/>
      <c r="R122" s="387"/>
      <c r="S122" s="390"/>
      <c r="T122" s="387"/>
      <c r="U122" s="390"/>
      <c r="V122"/>
      <c r="W122"/>
      <c r="X122"/>
      <c r="Y122"/>
      <c r="Z122"/>
    </row>
    <row r="123" spans="1:26" s="237" customFormat="1">
      <c r="A123" s="442"/>
      <c r="B123" s="442"/>
      <c r="C123" s="442"/>
      <c r="D123" s="443"/>
      <c r="E123" s="444"/>
      <c r="F123" s="445"/>
      <c r="G123" s="431"/>
      <c r="H123" s="431"/>
      <c r="I123" s="431"/>
      <c r="J123" s="431"/>
      <c r="K123" s="431"/>
      <c r="L123" s="446"/>
      <c r="M123" s="444"/>
      <c r="N123" s="442"/>
      <c r="O123" s="446"/>
      <c r="P123" s="423"/>
      <c r="R123" s="387"/>
      <c r="S123" s="390"/>
      <c r="T123" s="387"/>
      <c r="U123" s="390"/>
      <c r="V123"/>
      <c r="W123"/>
      <c r="X123"/>
      <c r="Y123"/>
      <c r="Z123"/>
    </row>
    <row r="124" spans="1:26" s="237" customFormat="1">
      <c r="A124" s="442"/>
      <c r="B124" s="442"/>
      <c r="C124" s="442"/>
      <c r="D124" s="443"/>
      <c r="E124" s="444"/>
      <c r="F124" s="445"/>
      <c r="G124" s="431"/>
      <c r="H124" s="431"/>
      <c r="I124" s="431"/>
      <c r="J124" s="431"/>
      <c r="K124" s="431"/>
      <c r="L124" s="446"/>
      <c r="M124" s="444"/>
      <c r="N124" s="442"/>
      <c r="O124" s="446"/>
      <c r="P124" s="423"/>
      <c r="R124" s="387"/>
      <c r="S124" s="390"/>
      <c r="T124" s="387"/>
      <c r="U124" s="390"/>
      <c r="V124"/>
      <c r="W124"/>
      <c r="X124"/>
      <c r="Y124"/>
      <c r="Z124"/>
    </row>
    <row r="125" spans="1:26" s="237" customFormat="1">
      <c r="A125" s="442"/>
      <c r="B125" s="442"/>
      <c r="C125" s="442"/>
      <c r="D125" s="443"/>
      <c r="E125" s="444"/>
      <c r="F125" s="445"/>
      <c r="G125" s="431"/>
      <c r="H125" s="431"/>
      <c r="I125" s="431"/>
      <c r="J125" s="431"/>
      <c r="K125" s="431"/>
      <c r="L125" s="446"/>
      <c r="M125" s="444"/>
      <c r="N125" s="442"/>
      <c r="O125" s="446"/>
      <c r="P125" s="423"/>
      <c r="R125" s="387"/>
      <c r="S125" s="390"/>
      <c r="T125" s="387"/>
      <c r="U125" s="390"/>
      <c r="V125"/>
      <c r="W125"/>
      <c r="X125"/>
      <c r="Y125"/>
      <c r="Z125"/>
    </row>
    <row r="126" spans="1:26" s="237" customFormat="1">
      <c r="A126" s="442"/>
      <c r="B126" s="442"/>
      <c r="C126" s="442"/>
      <c r="D126" s="443"/>
      <c r="E126" s="444"/>
      <c r="F126" s="445"/>
      <c r="G126" s="431"/>
      <c r="H126" s="431"/>
      <c r="I126" s="431"/>
      <c r="J126" s="431"/>
      <c r="K126" s="431"/>
      <c r="L126" s="446"/>
      <c r="M126" s="444"/>
      <c r="N126" s="442"/>
      <c r="O126" s="446"/>
      <c r="P126" s="423"/>
      <c r="R126" s="387"/>
      <c r="S126" s="390"/>
      <c r="T126" s="387"/>
      <c r="U126" s="390"/>
      <c r="V126"/>
      <c r="W126"/>
      <c r="X126"/>
      <c r="Y126"/>
      <c r="Z126"/>
    </row>
    <row r="127" spans="1:26" s="237" customFormat="1">
      <c r="A127" s="442"/>
      <c r="B127" s="442"/>
      <c r="C127" s="442"/>
      <c r="D127" s="443"/>
      <c r="E127" s="444"/>
      <c r="F127" s="445"/>
      <c r="G127" s="431"/>
      <c r="H127" s="431"/>
      <c r="I127" s="431"/>
      <c r="J127" s="431"/>
      <c r="K127" s="431"/>
      <c r="L127" s="446"/>
      <c r="M127" s="444"/>
      <c r="N127" s="442"/>
      <c r="O127" s="446"/>
      <c r="P127" s="423"/>
      <c r="R127" s="387"/>
      <c r="S127" s="390"/>
      <c r="T127" s="387"/>
      <c r="U127" s="390"/>
      <c r="V127"/>
      <c r="W127"/>
      <c r="X127"/>
      <c r="Y127"/>
      <c r="Z127"/>
    </row>
    <row r="128" spans="1:26" s="237" customFormat="1">
      <c r="A128" s="442"/>
      <c r="B128" s="442"/>
      <c r="C128" s="442"/>
      <c r="D128" s="443"/>
      <c r="E128" s="444"/>
      <c r="F128" s="445"/>
      <c r="G128" s="431"/>
      <c r="H128" s="431"/>
      <c r="I128" s="431"/>
      <c r="J128" s="431"/>
      <c r="K128" s="431"/>
      <c r="L128" s="446"/>
      <c r="M128" s="444"/>
      <c r="N128" s="442"/>
      <c r="O128" s="446"/>
      <c r="P128" s="423"/>
      <c r="R128" s="387"/>
      <c r="S128" s="390"/>
      <c r="T128" s="387"/>
      <c r="U128" s="390"/>
      <c r="V128"/>
      <c r="W128"/>
      <c r="X128"/>
      <c r="Y128"/>
      <c r="Z128"/>
    </row>
    <row r="129" spans="1:26" s="237" customFormat="1">
      <c r="A129" s="442"/>
      <c r="B129" s="442"/>
      <c r="C129" s="442"/>
      <c r="D129" s="443"/>
      <c r="E129" s="444"/>
      <c r="F129" s="445"/>
      <c r="G129" s="431"/>
      <c r="H129" s="431"/>
      <c r="I129" s="431"/>
      <c r="J129" s="431"/>
      <c r="K129" s="431"/>
      <c r="L129" s="446"/>
      <c r="M129" s="444"/>
      <c r="N129" s="442"/>
      <c r="O129" s="446"/>
      <c r="P129" s="423"/>
      <c r="R129" s="387"/>
      <c r="S129" s="390"/>
      <c r="T129" s="387"/>
      <c r="U129" s="390"/>
      <c r="V129"/>
      <c r="W129"/>
      <c r="X129"/>
      <c r="Y129"/>
      <c r="Z129"/>
    </row>
    <row r="130" spans="1:26" s="237" customFormat="1">
      <c r="A130" s="442"/>
      <c r="B130" s="442"/>
      <c r="C130" s="442"/>
      <c r="D130" s="443"/>
      <c r="E130" s="444"/>
      <c r="F130" s="445"/>
      <c r="G130" s="431"/>
      <c r="H130" s="431"/>
      <c r="I130" s="431"/>
      <c r="J130" s="431"/>
      <c r="K130" s="431"/>
      <c r="L130" s="446"/>
      <c r="M130" s="444"/>
      <c r="N130" s="442"/>
      <c r="O130" s="446"/>
      <c r="P130" s="423"/>
      <c r="R130" s="387"/>
      <c r="S130" s="390"/>
      <c r="T130" s="387"/>
      <c r="U130" s="390"/>
      <c r="V130"/>
      <c r="W130"/>
      <c r="X130"/>
      <c r="Y130"/>
      <c r="Z130"/>
    </row>
    <row r="131" spans="1:26" s="237" customFormat="1">
      <c r="A131" s="442"/>
      <c r="B131" s="442"/>
      <c r="C131" s="442"/>
      <c r="D131" s="443"/>
      <c r="E131" s="444"/>
      <c r="F131" s="445"/>
      <c r="G131" s="431"/>
      <c r="H131" s="431"/>
      <c r="I131" s="431"/>
      <c r="J131" s="431"/>
      <c r="K131" s="431"/>
      <c r="L131" s="446"/>
      <c r="M131" s="444"/>
      <c r="N131" s="442"/>
      <c r="O131" s="446"/>
      <c r="P131" s="423"/>
      <c r="R131" s="387"/>
      <c r="S131" s="390"/>
      <c r="T131" s="387"/>
      <c r="U131" s="390"/>
      <c r="V131"/>
      <c r="W131"/>
      <c r="X131"/>
      <c r="Y131"/>
      <c r="Z131"/>
    </row>
    <row r="132" spans="1:26" s="237" customFormat="1">
      <c r="A132" s="442"/>
      <c r="B132" s="442"/>
      <c r="C132" s="442"/>
      <c r="D132" s="443"/>
      <c r="E132" s="444"/>
      <c r="F132" s="445"/>
      <c r="G132" s="431"/>
      <c r="H132" s="431"/>
      <c r="I132" s="431"/>
      <c r="J132" s="431"/>
      <c r="K132" s="431"/>
      <c r="L132" s="446"/>
      <c r="M132" s="444"/>
      <c r="N132" s="442"/>
      <c r="O132" s="446"/>
      <c r="P132" s="423"/>
      <c r="R132" s="387"/>
      <c r="S132" s="390"/>
      <c r="T132" s="387"/>
      <c r="U132" s="390"/>
      <c r="V132"/>
      <c r="W132"/>
      <c r="X132"/>
      <c r="Y132"/>
      <c r="Z132"/>
    </row>
    <row r="133" spans="1:26" s="237" customFormat="1">
      <c r="A133" s="442"/>
      <c r="B133" s="442"/>
      <c r="C133" s="442"/>
      <c r="D133" s="443"/>
      <c r="E133" s="444"/>
      <c r="F133" s="445"/>
      <c r="G133" s="431"/>
      <c r="H133" s="431"/>
      <c r="I133" s="431"/>
      <c r="J133" s="431"/>
      <c r="K133" s="431"/>
      <c r="L133" s="446"/>
      <c r="M133" s="444"/>
      <c r="N133" s="442"/>
      <c r="O133" s="446"/>
      <c r="P133" s="423"/>
      <c r="R133" s="387"/>
      <c r="S133" s="390"/>
      <c r="T133" s="387"/>
      <c r="U133" s="390"/>
      <c r="V133"/>
      <c r="W133"/>
      <c r="X133"/>
      <c r="Y133"/>
      <c r="Z133"/>
    </row>
    <row r="134" spans="1:26" s="237" customFormat="1">
      <c r="A134" s="442"/>
      <c r="B134" s="442"/>
      <c r="C134" s="442"/>
      <c r="D134" s="443"/>
      <c r="E134" s="444"/>
      <c r="F134" s="445"/>
      <c r="G134" s="431"/>
      <c r="H134" s="431"/>
      <c r="I134" s="431"/>
      <c r="J134" s="431"/>
      <c r="K134" s="431"/>
      <c r="L134" s="446"/>
      <c r="M134" s="444"/>
      <c r="N134" s="442"/>
      <c r="O134" s="446"/>
      <c r="P134" s="423"/>
      <c r="R134" s="387"/>
      <c r="S134" s="390"/>
      <c r="T134" s="387"/>
      <c r="U134" s="390"/>
      <c r="V134"/>
      <c r="W134"/>
      <c r="X134"/>
      <c r="Y134"/>
      <c r="Z134"/>
    </row>
    <row r="135" spans="1:26" s="237" customFormat="1">
      <c r="A135" s="442"/>
      <c r="B135" s="442"/>
      <c r="C135" s="442"/>
      <c r="D135" s="443"/>
      <c r="E135" s="444"/>
      <c r="F135" s="445"/>
      <c r="G135" s="431"/>
      <c r="H135" s="431"/>
      <c r="I135" s="431"/>
      <c r="J135" s="431"/>
      <c r="K135" s="431"/>
      <c r="L135" s="446"/>
      <c r="M135" s="444"/>
      <c r="N135" s="442"/>
      <c r="O135" s="446"/>
      <c r="P135" s="423"/>
      <c r="R135" s="387"/>
      <c r="S135" s="390"/>
      <c r="T135" s="387"/>
      <c r="U135" s="390"/>
      <c r="V135"/>
      <c r="W135"/>
      <c r="X135"/>
      <c r="Y135"/>
      <c r="Z135"/>
    </row>
    <row r="136" spans="1:26" s="237" customFormat="1">
      <c r="A136" s="442"/>
      <c r="B136" s="442"/>
      <c r="C136" s="442"/>
      <c r="D136" s="443"/>
      <c r="E136" s="444"/>
      <c r="F136" s="445"/>
      <c r="G136" s="431"/>
      <c r="H136" s="431"/>
      <c r="I136" s="431"/>
      <c r="J136" s="431"/>
      <c r="K136" s="431"/>
      <c r="L136" s="446"/>
      <c r="M136" s="444"/>
      <c r="N136" s="442"/>
      <c r="O136" s="446"/>
      <c r="P136" s="423"/>
      <c r="R136" s="387"/>
      <c r="S136" s="390"/>
      <c r="T136" s="387"/>
      <c r="U136" s="390"/>
      <c r="V136"/>
      <c r="W136"/>
      <c r="X136"/>
      <c r="Y136"/>
      <c r="Z136"/>
    </row>
    <row r="137" spans="1:26" s="237" customFormat="1">
      <c r="A137" s="442"/>
      <c r="B137" s="442"/>
      <c r="C137" s="442"/>
      <c r="D137" s="443"/>
      <c r="E137" s="444"/>
      <c r="F137" s="445"/>
      <c r="G137" s="431"/>
      <c r="H137" s="431"/>
      <c r="I137" s="431"/>
      <c r="J137" s="431"/>
      <c r="K137" s="431"/>
      <c r="L137" s="446"/>
      <c r="M137" s="444"/>
      <c r="N137" s="442"/>
      <c r="O137" s="446"/>
      <c r="P137" s="423"/>
      <c r="R137" s="387"/>
      <c r="S137" s="390"/>
      <c r="T137" s="387"/>
      <c r="U137" s="390"/>
      <c r="V137"/>
      <c r="W137"/>
      <c r="X137"/>
      <c r="Y137"/>
      <c r="Z137"/>
    </row>
    <row r="138" spans="1:26" s="237" customFormat="1">
      <c r="A138" s="442"/>
      <c r="B138" s="442"/>
      <c r="C138" s="442"/>
      <c r="D138" s="443"/>
      <c r="E138" s="444"/>
      <c r="F138" s="445"/>
      <c r="G138" s="431"/>
      <c r="H138" s="431"/>
      <c r="I138" s="431"/>
      <c r="J138" s="431"/>
      <c r="K138" s="431"/>
      <c r="L138" s="446"/>
      <c r="M138" s="444"/>
      <c r="N138" s="442"/>
      <c r="O138" s="446"/>
      <c r="P138" s="423"/>
      <c r="R138" s="387"/>
      <c r="S138" s="390"/>
      <c r="T138" s="387"/>
      <c r="U138" s="390"/>
      <c r="V138"/>
      <c r="W138"/>
      <c r="X138"/>
      <c r="Y138"/>
      <c r="Z138"/>
    </row>
    <row r="139" spans="1:26" s="237" customFormat="1">
      <c r="A139" s="442"/>
      <c r="B139" s="442"/>
      <c r="C139" s="442"/>
      <c r="D139" s="443"/>
      <c r="E139" s="444"/>
      <c r="F139" s="445"/>
      <c r="G139" s="431"/>
      <c r="H139" s="431"/>
      <c r="I139" s="431"/>
      <c r="J139" s="431"/>
      <c r="K139" s="431"/>
      <c r="L139" s="446"/>
      <c r="M139" s="444"/>
      <c r="N139" s="442"/>
      <c r="O139" s="446"/>
      <c r="P139" s="423"/>
      <c r="R139" s="387"/>
      <c r="S139" s="390"/>
      <c r="T139" s="387"/>
      <c r="U139" s="390"/>
      <c r="V139"/>
      <c r="W139"/>
      <c r="X139"/>
      <c r="Y139"/>
      <c r="Z139"/>
    </row>
    <row r="140" spans="1:26" s="237" customFormat="1">
      <c r="A140" s="442"/>
      <c r="B140" s="442"/>
      <c r="C140" s="442"/>
      <c r="D140" s="443"/>
      <c r="E140" s="444"/>
      <c r="F140" s="445"/>
      <c r="G140" s="431"/>
      <c r="H140" s="431"/>
      <c r="I140" s="431"/>
      <c r="J140" s="431"/>
      <c r="K140" s="431"/>
      <c r="L140" s="446"/>
      <c r="M140" s="444"/>
      <c r="N140" s="442"/>
      <c r="O140" s="446"/>
      <c r="P140" s="423"/>
      <c r="R140" s="387"/>
      <c r="S140" s="390"/>
      <c r="T140" s="387"/>
      <c r="U140" s="390"/>
      <c r="V140"/>
      <c r="W140"/>
      <c r="X140"/>
      <c r="Y140"/>
      <c r="Z140"/>
    </row>
    <row r="141" spans="1:26" s="237" customFormat="1">
      <c r="A141" s="442"/>
      <c r="B141" s="442"/>
      <c r="C141" s="442"/>
      <c r="D141" s="443"/>
      <c r="E141" s="444"/>
      <c r="F141" s="445"/>
      <c r="G141" s="431"/>
      <c r="H141" s="431"/>
      <c r="I141" s="431"/>
      <c r="J141" s="431"/>
      <c r="K141" s="431"/>
      <c r="L141" s="446"/>
      <c r="M141" s="444"/>
      <c r="N141" s="442"/>
      <c r="O141" s="446"/>
      <c r="P141" s="423"/>
      <c r="R141" s="387"/>
      <c r="S141" s="390"/>
      <c r="T141" s="387"/>
      <c r="U141" s="390"/>
      <c r="V141"/>
      <c r="W141"/>
      <c r="X141"/>
      <c r="Y141"/>
      <c r="Z141"/>
    </row>
    <row r="142" spans="1:26" s="237" customFormat="1">
      <c r="A142" s="442"/>
      <c r="B142" s="442"/>
      <c r="C142" s="442"/>
      <c r="D142" s="443"/>
      <c r="E142" s="444"/>
      <c r="F142" s="445"/>
      <c r="G142" s="431"/>
      <c r="H142" s="431"/>
      <c r="I142" s="431"/>
      <c r="J142" s="431"/>
      <c r="K142" s="431"/>
      <c r="L142" s="446"/>
      <c r="M142" s="444"/>
      <c r="N142" s="442"/>
      <c r="O142" s="446"/>
      <c r="P142" s="423"/>
      <c r="R142" s="387"/>
      <c r="S142" s="390"/>
      <c r="T142" s="387"/>
      <c r="U142" s="390"/>
      <c r="V142"/>
      <c r="W142"/>
      <c r="X142"/>
      <c r="Y142"/>
      <c r="Z142"/>
    </row>
    <row r="143" spans="1:26" s="237" customFormat="1">
      <c r="A143" s="442"/>
      <c r="B143" s="442"/>
      <c r="C143" s="442"/>
      <c r="D143" s="443"/>
      <c r="E143" s="444"/>
      <c r="F143" s="445"/>
      <c r="G143" s="431"/>
      <c r="H143" s="431"/>
      <c r="I143" s="431"/>
      <c r="J143" s="431"/>
      <c r="K143" s="431"/>
      <c r="L143" s="446"/>
      <c r="M143" s="444"/>
      <c r="N143" s="442"/>
      <c r="O143" s="446"/>
      <c r="P143" s="423"/>
      <c r="R143" s="387"/>
      <c r="S143" s="390"/>
      <c r="T143" s="387"/>
      <c r="U143" s="390"/>
      <c r="V143"/>
      <c r="W143"/>
      <c r="X143"/>
      <c r="Y143"/>
      <c r="Z143"/>
    </row>
    <row r="144" spans="1:26" s="237" customFormat="1">
      <c r="A144" s="442"/>
      <c r="B144" s="442"/>
      <c r="C144" s="442"/>
      <c r="D144" s="443"/>
      <c r="E144" s="444"/>
      <c r="F144" s="445"/>
      <c r="G144" s="431"/>
      <c r="H144" s="431"/>
      <c r="I144" s="431"/>
      <c r="J144" s="431"/>
      <c r="K144" s="431"/>
      <c r="L144" s="446"/>
      <c r="M144" s="444"/>
      <c r="N144" s="442"/>
      <c r="O144" s="446"/>
      <c r="P144" s="423"/>
      <c r="R144" s="387"/>
      <c r="S144" s="390"/>
      <c r="T144" s="387"/>
      <c r="U144" s="390"/>
      <c r="V144"/>
      <c r="W144"/>
      <c r="X144"/>
      <c r="Y144"/>
      <c r="Z144"/>
    </row>
    <row r="145" spans="1:26" s="237" customFormat="1">
      <c r="A145" s="442"/>
      <c r="B145" s="442"/>
      <c r="C145" s="442"/>
      <c r="D145" s="443"/>
      <c r="E145" s="444"/>
      <c r="F145" s="445"/>
      <c r="G145" s="431"/>
      <c r="H145" s="431"/>
      <c r="I145" s="431"/>
      <c r="J145" s="431"/>
      <c r="K145" s="431"/>
      <c r="L145" s="446"/>
      <c r="M145" s="444"/>
      <c r="N145" s="442"/>
      <c r="O145" s="446"/>
      <c r="P145" s="423"/>
      <c r="R145" s="387"/>
      <c r="S145" s="390"/>
      <c r="T145" s="387"/>
      <c r="U145" s="390"/>
      <c r="V145"/>
      <c r="W145"/>
      <c r="X145"/>
      <c r="Y145"/>
      <c r="Z145"/>
    </row>
    <row r="146" spans="1:26" s="237" customFormat="1">
      <c r="A146" s="442"/>
      <c r="B146" s="442"/>
      <c r="C146" s="442"/>
      <c r="D146" s="443"/>
      <c r="E146" s="444"/>
      <c r="F146" s="445"/>
      <c r="G146" s="431"/>
      <c r="H146" s="431"/>
      <c r="I146" s="431"/>
      <c r="J146" s="431"/>
      <c r="K146" s="431"/>
      <c r="L146" s="446"/>
      <c r="M146" s="444"/>
      <c r="N146" s="442"/>
      <c r="O146" s="446"/>
      <c r="P146" s="423"/>
      <c r="R146" s="387"/>
      <c r="S146" s="390"/>
      <c r="T146" s="387"/>
      <c r="U146" s="390"/>
      <c r="V146"/>
      <c r="W146"/>
      <c r="X146"/>
      <c r="Y146"/>
      <c r="Z146"/>
    </row>
    <row r="147" spans="1:26" s="237" customFormat="1">
      <c r="A147" s="442"/>
      <c r="B147" s="442"/>
      <c r="C147" s="442"/>
      <c r="D147" s="443"/>
      <c r="E147" s="444"/>
      <c r="F147" s="445"/>
      <c r="G147" s="431"/>
      <c r="H147" s="431"/>
      <c r="I147" s="431"/>
      <c r="J147" s="431"/>
      <c r="K147" s="431"/>
      <c r="L147" s="446"/>
      <c r="M147" s="444"/>
      <c r="N147" s="442"/>
      <c r="O147" s="446"/>
      <c r="P147" s="423"/>
      <c r="R147" s="387"/>
      <c r="S147" s="390"/>
      <c r="T147" s="387"/>
      <c r="U147" s="390"/>
      <c r="V147"/>
      <c r="W147"/>
      <c r="X147"/>
      <c r="Y147"/>
      <c r="Z147"/>
    </row>
    <row r="148" spans="1:26" s="237" customFormat="1">
      <c r="A148" s="442"/>
      <c r="B148" s="442"/>
      <c r="C148" s="442"/>
      <c r="D148" s="443"/>
      <c r="E148" s="444"/>
      <c r="F148" s="445"/>
      <c r="G148" s="431"/>
      <c r="H148" s="431"/>
      <c r="I148" s="431"/>
      <c r="J148" s="431"/>
      <c r="K148" s="431"/>
      <c r="L148" s="446"/>
      <c r="M148" s="444"/>
      <c r="N148" s="442"/>
      <c r="O148" s="446"/>
      <c r="P148" s="423"/>
      <c r="R148" s="387"/>
      <c r="S148" s="390"/>
      <c r="T148" s="387"/>
      <c r="U148" s="390"/>
      <c r="V148"/>
      <c r="W148"/>
      <c r="X148"/>
      <c r="Y148"/>
      <c r="Z148"/>
    </row>
    <row r="149" spans="1:26" s="237" customFormat="1">
      <c r="A149" s="442"/>
      <c r="B149" s="442"/>
      <c r="C149" s="442"/>
      <c r="D149" s="443"/>
      <c r="E149" s="444"/>
      <c r="F149" s="445"/>
      <c r="G149" s="431"/>
      <c r="H149" s="431"/>
      <c r="I149" s="431"/>
      <c r="J149" s="431"/>
      <c r="K149" s="431"/>
      <c r="L149" s="446"/>
      <c r="M149" s="444"/>
      <c r="N149" s="442"/>
      <c r="O149" s="446"/>
      <c r="P149" s="423"/>
      <c r="R149" s="387"/>
      <c r="S149" s="390"/>
      <c r="T149" s="387"/>
      <c r="U149" s="390"/>
      <c r="V149"/>
      <c r="W149"/>
      <c r="X149"/>
      <c r="Y149"/>
      <c r="Z149"/>
    </row>
    <row r="150" spans="1:26" s="237" customFormat="1">
      <c r="A150" s="442"/>
      <c r="B150" s="442"/>
      <c r="C150" s="442"/>
      <c r="D150" s="443"/>
      <c r="E150" s="444"/>
      <c r="F150" s="445"/>
      <c r="G150" s="431"/>
      <c r="H150" s="431"/>
      <c r="I150" s="431"/>
      <c r="J150" s="431"/>
      <c r="K150" s="431"/>
      <c r="L150" s="446"/>
      <c r="M150" s="444"/>
      <c r="N150" s="442"/>
      <c r="O150" s="446"/>
      <c r="P150" s="423"/>
      <c r="R150" s="387"/>
      <c r="S150" s="390"/>
      <c r="T150" s="387"/>
      <c r="U150" s="390"/>
      <c r="V150"/>
      <c r="W150"/>
      <c r="X150"/>
      <c r="Y150"/>
      <c r="Z150"/>
    </row>
    <row r="151" spans="1:26" s="237" customFormat="1">
      <c r="A151" s="442"/>
      <c r="B151" s="442"/>
      <c r="C151" s="442"/>
      <c r="D151" s="443"/>
      <c r="E151" s="444"/>
      <c r="F151" s="445"/>
      <c r="G151" s="431"/>
      <c r="H151" s="431"/>
      <c r="I151" s="431"/>
      <c r="J151" s="431"/>
      <c r="K151" s="431"/>
      <c r="L151" s="446"/>
      <c r="M151" s="444"/>
      <c r="N151" s="442"/>
      <c r="O151" s="446"/>
      <c r="P151" s="423"/>
      <c r="R151" s="387"/>
      <c r="S151" s="390"/>
      <c r="T151" s="387"/>
      <c r="U151" s="390"/>
      <c r="V151"/>
      <c r="W151"/>
      <c r="X151"/>
      <c r="Y151"/>
      <c r="Z151"/>
    </row>
    <row r="152" spans="1:26" s="237" customFormat="1">
      <c r="A152" s="442"/>
      <c r="B152" s="442"/>
      <c r="C152" s="442"/>
      <c r="D152" s="443"/>
      <c r="E152" s="444"/>
      <c r="F152" s="445"/>
      <c r="G152" s="431"/>
      <c r="H152" s="431"/>
      <c r="I152" s="431"/>
      <c r="J152" s="431"/>
      <c r="K152" s="431"/>
      <c r="L152" s="446"/>
      <c r="M152" s="444"/>
      <c r="N152" s="442"/>
      <c r="O152" s="446"/>
      <c r="P152" s="423"/>
      <c r="R152" s="387"/>
      <c r="S152" s="390"/>
      <c r="T152" s="387"/>
      <c r="U152" s="390"/>
      <c r="V152"/>
      <c r="W152"/>
      <c r="X152"/>
      <c r="Y152"/>
      <c r="Z152"/>
    </row>
    <row r="153" spans="1:26" s="237" customFormat="1">
      <c r="A153" s="442"/>
      <c r="B153" s="442"/>
      <c r="C153" s="442"/>
      <c r="D153" s="443"/>
      <c r="E153" s="444"/>
      <c r="F153" s="445"/>
      <c r="G153" s="431"/>
      <c r="H153" s="431"/>
      <c r="I153" s="431"/>
      <c r="J153" s="431"/>
      <c r="K153" s="431"/>
      <c r="L153" s="446"/>
      <c r="M153" s="444"/>
      <c r="N153" s="442"/>
      <c r="O153" s="446"/>
      <c r="P153" s="423"/>
      <c r="R153" s="387"/>
      <c r="S153" s="390"/>
      <c r="T153" s="387"/>
      <c r="U153" s="390"/>
      <c r="V153"/>
      <c r="W153"/>
      <c r="X153"/>
      <c r="Y153"/>
      <c r="Z153"/>
    </row>
    <row r="154" spans="1:26" s="237" customFormat="1">
      <c r="A154" s="442"/>
      <c r="B154" s="442"/>
      <c r="C154" s="442"/>
      <c r="D154" s="443"/>
      <c r="E154" s="444"/>
      <c r="F154" s="445"/>
      <c r="G154" s="431"/>
      <c r="H154" s="431"/>
      <c r="I154" s="431"/>
      <c r="J154" s="431"/>
      <c r="K154" s="431"/>
      <c r="L154" s="446"/>
      <c r="M154" s="444"/>
      <c r="N154" s="442"/>
      <c r="O154" s="446"/>
      <c r="P154" s="423"/>
      <c r="R154" s="387"/>
      <c r="S154" s="390"/>
      <c r="T154" s="387"/>
      <c r="U154" s="390"/>
      <c r="V154"/>
      <c r="W154"/>
      <c r="X154"/>
      <c r="Y154"/>
      <c r="Z154"/>
    </row>
    <row r="155" spans="1:26" s="237" customFormat="1">
      <c r="A155" s="442"/>
      <c r="B155" s="442"/>
      <c r="C155" s="442"/>
      <c r="D155" s="443"/>
      <c r="E155" s="444"/>
      <c r="F155" s="445"/>
      <c r="G155" s="431"/>
      <c r="H155" s="431"/>
      <c r="I155" s="431"/>
      <c r="J155" s="431"/>
      <c r="K155" s="431"/>
      <c r="L155" s="446"/>
      <c r="M155" s="444"/>
      <c r="N155" s="442"/>
      <c r="O155" s="446"/>
      <c r="P155" s="423"/>
      <c r="R155" s="387"/>
      <c r="S155" s="390"/>
      <c r="T155" s="387"/>
      <c r="U155" s="390"/>
      <c r="V155"/>
      <c r="W155"/>
      <c r="X155"/>
      <c r="Y155"/>
      <c r="Z155"/>
    </row>
    <row r="156" spans="1:26" s="237" customFormat="1">
      <c r="A156" s="442"/>
      <c r="B156" s="442"/>
      <c r="C156" s="442"/>
      <c r="D156" s="443"/>
      <c r="E156" s="444"/>
      <c r="F156" s="445"/>
      <c r="G156" s="431"/>
      <c r="H156" s="431"/>
      <c r="I156" s="431"/>
      <c r="J156" s="431"/>
      <c r="K156" s="431"/>
      <c r="L156" s="446"/>
      <c r="M156" s="444"/>
      <c r="N156" s="442"/>
      <c r="O156" s="446"/>
      <c r="P156" s="423"/>
      <c r="R156" s="387"/>
      <c r="S156" s="390"/>
      <c r="T156" s="387"/>
      <c r="U156" s="390"/>
      <c r="V156"/>
      <c r="W156"/>
      <c r="X156"/>
      <c r="Y156"/>
      <c r="Z156"/>
    </row>
    <row r="157" spans="1:26" s="237" customFormat="1">
      <c r="A157" s="442"/>
      <c r="B157" s="442"/>
      <c r="C157" s="442"/>
      <c r="D157" s="443"/>
      <c r="E157" s="444"/>
      <c r="F157" s="445"/>
      <c r="G157" s="431"/>
      <c r="H157" s="431"/>
      <c r="I157" s="431"/>
      <c r="J157" s="431"/>
      <c r="K157" s="431"/>
      <c r="L157" s="446"/>
      <c r="M157" s="444"/>
      <c r="N157" s="442"/>
      <c r="O157" s="446"/>
      <c r="P157" s="423"/>
      <c r="R157" s="387"/>
      <c r="S157" s="390"/>
      <c r="T157" s="387"/>
      <c r="U157" s="390"/>
      <c r="V157"/>
      <c r="W157"/>
      <c r="X157"/>
      <c r="Y157"/>
      <c r="Z157"/>
    </row>
    <row r="158" spans="1:26" s="237" customFormat="1">
      <c r="A158" s="442"/>
      <c r="B158" s="442"/>
      <c r="C158" s="442"/>
      <c r="D158" s="443"/>
      <c r="E158" s="444"/>
      <c r="F158" s="445"/>
      <c r="G158" s="431"/>
      <c r="H158" s="431"/>
      <c r="I158" s="431"/>
      <c r="J158" s="431"/>
      <c r="K158" s="431"/>
      <c r="L158" s="446"/>
      <c r="M158" s="444"/>
      <c r="N158" s="442"/>
      <c r="O158" s="446"/>
      <c r="P158" s="423"/>
      <c r="R158" s="387"/>
      <c r="S158" s="390"/>
      <c r="T158" s="387"/>
      <c r="U158" s="390"/>
      <c r="V158"/>
      <c r="W158"/>
      <c r="X158"/>
      <c r="Y158"/>
      <c r="Z158"/>
    </row>
    <row r="159" spans="1:26" s="237" customFormat="1">
      <c r="A159" s="442"/>
      <c r="B159" s="442"/>
      <c r="C159" s="442"/>
      <c r="D159" s="443"/>
      <c r="E159" s="444"/>
      <c r="F159" s="445"/>
      <c r="G159" s="431"/>
      <c r="H159" s="431"/>
      <c r="I159" s="431"/>
      <c r="J159" s="431"/>
      <c r="K159" s="431"/>
      <c r="L159" s="446"/>
      <c r="M159" s="444"/>
      <c r="N159" s="442"/>
      <c r="O159" s="446"/>
      <c r="P159" s="423"/>
      <c r="R159" s="387"/>
      <c r="S159" s="390"/>
      <c r="T159" s="387"/>
      <c r="U159" s="390"/>
      <c r="V159"/>
      <c r="W159"/>
      <c r="X159"/>
      <c r="Y159"/>
      <c r="Z159"/>
    </row>
    <row r="160" spans="1:26" s="237" customFormat="1">
      <c r="A160" s="442"/>
      <c r="B160" s="442"/>
      <c r="C160" s="442"/>
      <c r="D160" s="443"/>
      <c r="E160" s="444"/>
      <c r="F160" s="445"/>
      <c r="G160" s="431"/>
      <c r="H160" s="431"/>
      <c r="I160" s="431"/>
      <c r="J160" s="431"/>
      <c r="K160" s="431"/>
      <c r="L160" s="446"/>
      <c r="M160" s="444"/>
      <c r="N160" s="442"/>
      <c r="O160" s="446"/>
      <c r="P160" s="423"/>
      <c r="R160" s="387"/>
      <c r="S160" s="390"/>
      <c r="T160" s="387"/>
      <c r="U160" s="390"/>
      <c r="V160"/>
      <c r="W160"/>
      <c r="X160"/>
      <c r="Y160"/>
      <c r="Z160"/>
    </row>
    <row r="161" spans="1:26" s="237" customFormat="1">
      <c r="A161" s="442"/>
      <c r="B161" s="442"/>
      <c r="C161" s="442"/>
      <c r="D161" s="443"/>
      <c r="E161" s="444"/>
      <c r="F161" s="445"/>
      <c r="G161" s="431"/>
      <c r="H161" s="431"/>
      <c r="I161" s="431"/>
      <c r="J161" s="431"/>
      <c r="K161" s="431"/>
      <c r="L161" s="446"/>
      <c r="M161" s="444"/>
      <c r="N161" s="442"/>
      <c r="O161" s="446"/>
      <c r="P161" s="423"/>
      <c r="R161" s="387"/>
      <c r="S161" s="390"/>
      <c r="T161" s="387"/>
      <c r="U161" s="390"/>
      <c r="V161"/>
      <c r="W161"/>
      <c r="X161"/>
      <c r="Y161"/>
      <c r="Z161"/>
    </row>
    <row r="162" spans="1:26" s="237" customFormat="1">
      <c r="A162" s="442"/>
      <c r="B162" s="442"/>
      <c r="C162" s="442"/>
      <c r="D162" s="443"/>
      <c r="E162" s="444"/>
      <c r="F162" s="445"/>
      <c r="G162" s="431"/>
      <c r="H162" s="431"/>
      <c r="I162" s="431"/>
      <c r="J162" s="431"/>
      <c r="K162" s="431"/>
      <c r="L162" s="446"/>
      <c r="M162" s="444"/>
      <c r="N162" s="442"/>
      <c r="O162" s="446"/>
      <c r="P162" s="423"/>
      <c r="R162" s="387"/>
      <c r="S162" s="390"/>
      <c r="T162" s="387"/>
      <c r="U162" s="390"/>
      <c r="V162"/>
      <c r="W162"/>
      <c r="X162"/>
      <c r="Y162"/>
      <c r="Z162"/>
    </row>
    <row r="163" spans="1:26" s="237" customFormat="1">
      <c r="A163" s="442"/>
      <c r="B163" s="442"/>
      <c r="C163" s="442"/>
      <c r="D163" s="443"/>
      <c r="E163" s="444"/>
      <c r="F163" s="445"/>
      <c r="G163" s="431"/>
      <c r="H163" s="431"/>
      <c r="I163" s="431"/>
      <c r="J163" s="431"/>
      <c r="K163" s="431"/>
      <c r="L163" s="446"/>
      <c r="M163" s="444"/>
      <c r="N163" s="442"/>
      <c r="O163" s="446"/>
      <c r="P163" s="423"/>
      <c r="R163" s="387"/>
      <c r="S163" s="390"/>
      <c r="T163" s="387"/>
      <c r="U163" s="390"/>
      <c r="V163"/>
      <c r="W163"/>
      <c r="X163"/>
      <c r="Y163"/>
      <c r="Z163"/>
    </row>
    <row r="164" spans="1:26" s="237" customFormat="1">
      <c r="A164" s="442"/>
      <c r="B164" s="442"/>
      <c r="C164" s="442"/>
      <c r="D164" s="443"/>
      <c r="E164" s="444"/>
      <c r="F164" s="445"/>
      <c r="G164" s="431"/>
      <c r="H164" s="431"/>
      <c r="I164" s="431"/>
      <c r="J164" s="431"/>
      <c r="K164" s="431"/>
      <c r="L164" s="446"/>
      <c r="M164" s="444"/>
      <c r="N164" s="442"/>
      <c r="O164" s="446"/>
      <c r="P164" s="423"/>
      <c r="R164" s="387"/>
      <c r="S164" s="390"/>
      <c r="T164" s="387"/>
      <c r="U164" s="390"/>
      <c r="V164"/>
      <c r="W164"/>
      <c r="X164"/>
      <c r="Y164"/>
      <c r="Z164"/>
    </row>
    <row r="165" spans="1:26" s="237" customFormat="1">
      <c r="A165" s="442"/>
      <c r="B165" s="442"/>
      <c r="C165" s="442"/>
      <c r="D165" s="443"/>
      <c r="E165" s="444"/>
      <c r="F165" s="445"/>
      <c r="G165" s="431"/>
      <c r="H165" s="431"/>
      <c r="I165" s="431"/>
      <c r="J165" s="431"/>
      <c r="K165" s="431"/>
      <c r="L165" s="446"/>
      <c r="M165" s="444"/>
      <c r="N165" s="442"/>
      <c r="O165" s="446"/>
      <c r="P165" s="423"/>
      <c r="R165" s="387"/>
      <c r="S165" s="390"/>
      <c r="T165" s="387"/>
      <c r="U165" s="390"/>
      <c r="V165"/>
      <c r="W165"/>
      <c r="X165"/>
      <c r="Y165"/>
      <c r="Z165"/>
    </row>
    <row r="166" spans="1:26" s="237" customFormat="1">
      <c r="A166" s="442"/>
      <c r="B166" s="442"/>
      <c r="C166" s="442"/>
      <c r="D166" s="443"/>
      <c r="E166" s="444"/>
      <c r="F166" s="445"/>
      <c r="G166" s="431"/>
      <c r="H166" s="431"/>
      <c r="I166" s="431"/>
      <c r="J166" s="431"/>
      <c r="K166" s="431"/>
      <c r="L166" s="446"/>
      <c r="M166" s="444"/>
      <c r="N166" s="442"/>
      <c r="O166" s="446"/>
      <c r="P166" s="423"/>
      <c r="R166" s="387"/>
      <c r="S166" s="390"/>
      <c r="T166" s="387"/>
      <c r="U166" s="390"/>
      <c r="V166"/>
      <c r="W166"/>
      <c r="X166"/>
      <c r="Y166"/>
      <c r="Z166"/>
    </row>
    <row r="167" spans="1:26" s="237" customFormat="1">
      <c r="A167" s="442"/>
      <c r="B167" s="442"/>
      <c r="C167" s="442"/>
      <c r="D167" s="443"/>
      <c r="E167" s="444"/>
      <c r="F167" s="445"/>
      <c r="G167" s="431"/>
      <c r="H167" s="431"/>
      <c r="I167" s="431"/>
      <c r="J167" s="431"/>
      <c r="K167" s="431"/>
      <c r="L167" s="446"/>
      <c r="M167" s="444"/>
      <c r="N167" s="442"/>
      <c r="O167" s="446"/>
      <c r="P167" s="423"/>
      <c r="R167" s="387"/>
      <c r="S167" s="390"/>
      <c r="T167" s="387"/>
      <c r="U167" s="390"/>
      <c r="V167"/>
      <c r="W167"/>
      <c r="X167"/>
      <c r="Y167"/>
      <c r="Z167"/>
    </row>
    <row r="168" spans="1:26" s="237" customFormat="1">
      <c r="A168" s="442"/>
      <c r="B168" s="442"/>
      <c r="C168" s="442"/>
      <c r="D168" s="443"/>
      <c r="E168" s="444"/>
      <c r="F168" s="445"/>
      <c r="G168" s="431"/>
      <c r="H168" s="431"/>
      <c r="I168" s="431"/>
      <c r="J168" s="431"/>
      <c r="K168" s="431"/>
      <c r="L168" s="446"/>
      <c r="M168" s="444"/>
      <c r="N168" s="442"/>
      <c r="O168" s="446"/>
      <c r="P168" s="423"/>
      <c r="R168" s="387"/>
      <c r="S168" s="390"/>
      <c r="T168" s="387"/>
      <c r="U168" s="390"/>
      <c r="V168"/>
      <c r="W168"/>
      <c r="X168"/>
      <c r="Y168"/>
      <c r="Z168"/>
    </row>
    <row r="169" spans="1:26" s="237" customFormat="1">
      <c r="A169" s="442"/>
      <c r="B169" s="442"/>
      <c r="C169" s="442"/>
      <c r="D169" s="443"/>
      <c r="E169" s="444"/>
      <c r="F169" s="445"/>
      <c r="G169" s="431"/>
      <c r="H169" s="431"/>
      <c r="I169" s="431"/>
      <c r="J169" s="431"/>
      <c r="K169" s="431"/>
      <c r="L169" s="446"/>
      <c r="M169" s="444"/>
      <c r="N169" s="442"/>
      <c r="O169" s="446"/>
      <c r="P169" s="423"/>
      <c r="R169" s="387"/>
      <c r="S169" s="390"/>
      <c r="T169" s="387"/>
      <c r="U169" s="390"/>
      <c r="V169"/>
      <c r="W169"/>
      <c r="X169"/>
      <c r="Y169"/>
      <c r="Z169"/>
    </row>
    <row r="170" spans="1:26" s="237" customFormat="1">
      <c r="A170" s="442"/>
      <c r="B170" s="442"/>
      <c r="C170" s="442"/>
      <c r="D170" s="443"/>
      <c r="E170" s="444"/>
      <c r="F170" s="445"/>
      <c r="G170" s="431"/>
      <c r="H170" s="431"/>
      <c r="I170" s="431"/>
      <c r="J170" s="431"/>
      <c r="K170" s="431"/>
      <c r="L170" s="446"/>
      <c r="M170" s="444"/>
      <c r="N170" s="442"/>
      <c r="O170" s="446"/>
      <c r="P170" s="423"/>
      <c r="R170" s="387"/>
      <c r="S170" s="390"/>
      <c r="T170" s="387"/>
      <c r="U170" s="390"/>
      <c r="V170"/>
      <c r="W170"/>
      <c r="X170"/>
      <c r="Y170"/>
      <c r="Z170"/>
    </row>
    <row r="171" spans="1:26" s="237" customFormat="1">
      <c r="A171" s="442"/>
      <c r="B171" s="442"/>
      <c r="C171" s="442"/>
      <c r="D171" s="443"/>
      <c r="E171" s="444"/>
      <c r="F171" s="445"/>
      <c r="G171" s="431"/>
      <c r="H171" s="431"/>
      <c r="I171" s="431"/>
      <c r="J171" s="431"/>
      <c r="K171" s="431"/>
      <c r="L171" s="446"/>
      <c r="M171" s="444"/>
      <c r="N171" s="442"/>
      <c r="O171" s="446"/>
      <c r="P171" s="423"/>
      <c r="R171" s="387"/>
      <c r="S171" s="390"/>
      <c r="T171" s="387"/>
      <c r="U171" s="390"/>
      <c r="V171"/>
      <c r="W171"/>
      <c r="X171"/>
      <c r="Y171"/>
      <c r="Z171"/>
    </row>
    <row r="172" spans="1:26" s="237" customFormat="1">
      <c r="A172" s="442"/>
      <c r="B172" s="442"/>
      <c r="C172" s="442"/>
      <c r="D172" s="443"/>
      <c r="E172" s="444"/>
      <c r="F172" s="445"/>
      <c r="G172" s="431"/>
      <c r="H172" s="431"/>
      <c r="I172" s="431"/>
      <c r="J172" s="431"/>
      <c r="K172" s="431"/>
      <c r="L172" s="446"/>
      <c r="M172" s="444"/>
      <c r="N172" s="442"/>
      <c r="O172" s="446"/>
      <c r="P172" s="423"/>
      <c r="R172" s="387"/>
      <c r="S172" s="390"/>
      <c r="T172" s="387"/>
      <c r="U172" s="390"/>
      <c r="V172"/>
      <c r="W172"/>
      <c r="X172"/>
      <c r="Y172"/>
      <c r="Z172"/>
    </row>
    <row r="173" spans="1:26" s="237" customFormat="1">
      <c r="A173" s="442"/>
      <c r="B173" s="442"/>
      <c r="C173" s="442"/>
      <c r="D173" s="443"/>
      <c r="E173" s="444"/>
      <c r="F173" s="445"/>
      <c r="G173" s="431"/>
      <c r="H173" s="431"/>
      <c r="I173" s="431"/>
      <c r="J173" s="431"/>
      <c r="K173" s="431"/>
      <c r="L173" s="446"/>
      <c r="M173" s="444"/>
      <c r="N173" s="442"/>
      <c r="O173" s="446"/>
      <c r="P173" s="423"/>
      <c r="R173" s="387"/>
      <c r="S173" s="390"/>
      <c r="T173" s="387"/>
      <c r="U173" s="390"/>
      <c r="V173"/>
      <c r="W173"/>
      <c r="X173"/>
      <c r="Y173"/>
      <c r="Z173"/>
    </row>
    <row r="174" spans="1:26" s="237" customFormat="1">
      <c r="A174" s="442"/>
      <c r="B174" s="442"/>
      <c r="C174" s="442"/>
      <c r="D174" s="443"/>
      <c r="E174" s="444"/>
      <c r="F174" s="445"/>
      <c r="G174" s="431"/>
      <c r="H174" s="431"/>
      <c r="I174" s="431"/>
      <c r="J174" s="431"/>
      <c r="K174" s="431"/>
      <c r="L174" s="446"/>
      <c r="M174" s="444"/>
      <c r="N174" s="442"/>
      <c r="O174" s="446"/>
      <c r="P174" s="423"/>
      <c r="R174" s="387"/>
      <c r="S174" s="390"/>
      <c r="T174" s="387"/>
      <c r="U174" s="390"/>
      <c r="V174"/>
      <c r="W174"/>
      <c r="X174"/>
      <c r="Y174"/>
      <c r="Z174"/>
    </row>
    <row r="175" spans="1:26" s="237" customFormat="1">
      <c r="A175" s="442"/>
      <c r="B175" s="442"/>
      <c r="C175" s="442"/>
      <c r="D175" s="443"/>
      <c r="E175" s="444"/>
      <c r="F175" s="445"/>
      <c r="G175" s="431"/>
      <c r="H175" s="431"/>
      <c r="I175" s="431"/>
      <c r="J175" s="431"/>
      <c r="K175" s="431"/>
      <c r="L175" s="446"/>
      <c r="M175" s="444"/>
      <c r="N175" s="442"/>
      <c r="O175" s="446"/>
      <c r="P175" s="423"/>
      <c r="R175" s="387"/>
      <c r="S175" s="390"/>
      <c r="T175" s="387"/>
      <c r="U175" s="390"/>
      <c r="V175"/>
      <c r="W175"/>
      <c r="X175"/>
      <c r="Y175"/>
      <c r="Z175"/>
    </row>
    <row r="176" spans="1:26" s="237" customFormat="1">
      <c r="A176" s="442"/>
      <c r="B176" s="442"/>
      <c r="C176" s="442"/>
      <c r="D176" s="443"/>
      <c r="E176" s="444"/>
      <c r="F176" s="445"/>
      <c r="G176" s="431"/>
      <c r="H176" s="431"/>
      <c r="I176" s="431"/>
      <c r="J176" s="431"/>
      <c r="K176" s="431"/>
      <c r="L176" s="446"/>
      <c r="M176" s="444"/>
      <c r="N176" s="442"/>
      <c r="O176" s="446"/>
      <c r="P176" s="423"/>
      <c r="R176" s="387"/>
      <c r="S176" s="390"/>
      <c r="T176" s="387"/>
      <c r="U176" s="390"/>
      <c r="V176"/>
      <c r="W176"/>
      <c r="X176"/>
      <c r="Y176"/>
      <c r="Z176"/>
    </row>
    <row r="177" spans="1:26" s="237" customFormat="1">
      <c r="A177" s="442"/>
      <c r="B177" s="442"/>
      <c r="C177" s="442"/>
      <c r="D177" s="443"/>
      <c r="E177" s="444"/>
      <c r="F177" s="445"/>
      <c r="G177" s="431"/>
      <c r="H177" s="431"/>
      <c r="I177" s="431"/>
      <c r="J177" s="431"/>
      <c r="K177" s="431"/>
      <c r="L177" s="446"/>
      <c r="M177" s="444"/>
      <c r="N177" s="442"/>
      <c r="O177" s="446"/>
      <c r="P177" s="423"/>
      <c r="R177" s="387"/>
      <c r="S177" s="390"/>
      <c r="T177" s="387"/>
      <c r="U177" s="390"/>
      <c r="V177"/>
      <c r="W177"/>
      <c r="X177"/>
      <c r="Y177"/>
      <c r="Z177"/>
    </row>
    <row r="178" spans="1:26" s="237" customFormat="1">
      <c r="A178" s="442"/>
      <c r="B178" s="442"/>
      <c r="C178" s="442"/>
      <c r="D178" s="443"/>
      <c r="E178" s="444"/>
      <c r="F178" s="445"/>
      <c r="G178" s="431"/>
      <c r="H178" s="431"/>
      <c r="I178" s="431"/>
      <c r="J178" s="431"/>
      <c r="K178" s="431"/>
      <c r="L178" s="446"/>
      <c r="M178" s="444"/>
      <c r="N178" s="442"/>
      <c r="O178" s="446"/>
      <c r="P178" s="423"/>
      <c r="R178" s="387"/>
      <c r="S178" s="390"/>
      <c r="T178" s="387"/>
      <c r="U178" s="390"/>
      <c r="V178"/>
      <c r="W178"/>
      <c r="X178"/>
      <c r="Y178"/>
      <c r="Z178"/>
    </row>
    <row r="179" spans="1:26" s="237" customFormat="1">
      <c r="A179" s="442"/>
      <c r="B179" s="442"/>
      <c r="C179" s="442"/>
      <c r="D179" s="443"/>
      <c r="E179" s="444"/>
      <c r="F179" s="445"/>
      <c r="G179" s="431"/>
      <c r="H179" s="431"/>
      <c r="I179" s="431"/>
      <c r="J179" s="431"/>
      <c r="K179" s="431"/>
      <c r="L179" s="446"/>
      <c r="M179" s="444"/>
      <c r="N179" s="442"/>
      <c r="O179" s="446"/>
      <c r="P179" s="423"/>
      <c r="R179" s="387"/>
      <c r="S179" s="390"/>
      <c r="T179" s="387"/>
      <c r="U179" s="390"/>
      <c r="V179"/>
      <c r="W179"/>
      <c r="X179"/>
      <c r="Y179"/>
      <c r="Z179"/>
    </row>
    <row r="180" spans="1:26" s="237" customFormat="1">
      <c r="A180" s="442"/>
      <c r="B180" s="442"/>
      <c r="C180" s="442"/>
      <c r="D180" s="443"/>
      <c r="E180" s="444"/>
      <c r="F180" s="445"/>
      <c r="G180" s="431"/>
      <c r="H180" s="431"/>
      <c r="I180" s="431"/>
      <c r="J180" s="431"/>
      <c r="K180" s="431"/>
      <c r="L180" s="446"/>
      <c r="M180" s="444"/>
      <c r="N180" s="442"/>
      <c r="O180" s="446"/>
      <c r="P180" s="423"/>
      <c r="R180" s="387"/>
      <c r="S180" s="390"/>
      <c r="T180" s="387"/>
      <c r="U180" s="390"/>
      <c r="V180"/>
      <c r="W180"/>
      <c r="X180"/>
      <c r="Y180"/>
      <c r="Z180"/>
    </row>
    <row r="181" spans="1:26" s="237" customFormat="1">
      <c r="A181" s="442"/>
      <c r="B181" s="442"/>
      <c r="C181" s="442"/>
      <c r="D181" s="443"/>
      <c r="E181" s="444"/>
      <c r="F181" s="445"/>
      <c r="G181" s="431"/>
      <c r="H181" s="431"/>
      <c r="I181" s="431"/>
      <c r="J181" s="431"/>
      <c r="K181" s="431"/>
      <c r="L181" s="446"/>
      <c r="M181" s="444"/>
      <c r="N181" s="442"/>
      <c r="O181" s="446"/>
      <c r="P181" s="423"/>
      <c r="R181" s="387"/>
      <c r="S181" s="390"/>
      <c r="T181" s="387"/>
      <c r="U181" s="390"/>
      <c r="V181"/>
      <c r="W181"/>
      <c r="X181"/>
      <c r="Y181"/>
      <c r="Z181"/>
    </row>
    <row r="182" spans="1:26" s="237" customFormat="1">
      <c r="A182" s="442"/>
      <c r="B182" s="442"/>
      <c r="C182" s="442"/>
      <c r="D182" s="443"/>
      <c r="E182" s="444"/>
      <c r="F182" s="445"/>
      <c r="G182" s="431"/>
      <c r="H182" s="431"/>
      <c r="I182" s="431"/>
      <c r="J182" s="431"/>
      <c r="K182" s="431"/>
      <c r="L182" s="446"/>
      <c r="M182" s="444"/>
      <c r="N182" s="442"/>
      <c r="O182" s="446"/>
      <c r="P182" s="423"/>
      <c r="R182" s="387"/>
      <c r="S182" s="390"/>
      <c r="T182" s="387"/>
      <c r="U182" s="390"/>
      <c r="V182"/>
      <c r="W182"/>
      <c r="X182"/>
      <c r="Y182"/>
      <c r="Z182"/>
    </row>
    <row r="183" spans="1:26" s="237" customFormat="1">
      <c r="A183" s="442"/>
      <c r="B183" s="442"/>
      <c r="C183" s="442"/>
      <c r="D183" s="443"/>
      <c r="E183" s="444"/>
      <c r="F183" s="445"/>
      <c r="G183" s="431"/>
      <c r="H183" s="431"/>
      <c r="I183" s="431"/>
      <c r="J183" s="431"/>
      <c r="K183" s="431"/>
      <c r="L183" s="446"/>
      <c r="M183" s="444"/>
      <c r="N183" s="442"/>
      <c r="O183" s="446"/>
      <c r="P183" s="423"/>
      <c r="R183" s="387"/>
      <c r="S183" s="390"/>
      <c r="T183" s="387"/>
      <c r="U183" s="390"/>
      <c r="V183"/>
      <c r="W183"/>
      <c r="X183"/>
      <c r="Y183"/>
      <c r="Z183"/>
    </row>
    <row r="184" spans="1:26" s="237" customFormat="1">
      <c r="A184" s="442"/>
      <c r="B184" s="442"/>
      <c r="C184" s="442"/>
      <c r="D184" s="443"/>
      <c r="E184" s="444"/>
      <c r="F184" s="445"/>
      <c r="G184" s="431"/>
      <c r="H184" s="431"/>
      <c r="I184" s="431"/>
      <c r="J184" s="431"/>
      <c r="K184" s="431"/>
      <c r="L184" s="446"/>
      <c r="M184" s="444"/>
      <c r="N184" s="442"/>
      <c r="O184" s="446"/>
      <c r="P184" s="423"/>
      <c r="R184" s="387"/>
      <c r="S184" s="390"/>
      <c r="T184" s="387"/>
      <c r="U184" s="390"/>
      <c r="V184"/>
      <c r="W184"/>
      <c r="X184"/>
      <c r="Y184"/>
      <c r="Z184"/>
    </row>
    <row r="185" spans="1:26" s="237" customFormat="1">
      <c r="A185" s="442"/>
      <c r="B185" s="442"/>
      <c r="C185" s="442"/>
      <c r="D185" s="443"/>
      <c r="E185" s="444"/>
      <c r="F185" s="445"/>
      <c r="G185" s="431"/>
      <c r="H185" s="431"/>
      <c r="I185" s="431"/>
      <c r="J185" s="431"/>
      <c r="K185" s="431"/>
      <c r="L185" s="446"/>
      <c r="M185" s="444"/>
      <c r="N185" s="442"/>
      <c r="O185" s="446"/>
      <c r="P185" s="423"/>
      <c r="R185" s="387"/>
      <c r="S185" s="390"/>
      <c r="T185" s="387"/>
      <c r="U185" s="390"/>
      <c r="V185"/>
      <c r="W185"/>
      <c r="X185"/>
      <c r="Y185"/>
      <c r="Z185"/>
    </row>
    <row r="186" spans="1:26" s="237" customFormat="1">
      <c r="A186" s="442"/>
      <c r="B186" s="442"/>
      <c r="C186" s="442"/>
      <c r="D186" s="443"/>
      <c r="E186" s="444"/>
      <c r="F186" s="445"/>
      <c r="G186" s="431"/>
      <c r="H186" s="431"/>
      <c r="I186" s="431"/>
      <c r="J186" s="431"/>
      <c r="K186" s="431"/>
      <c r="L186" s="446"/>
      <c r="M186" s="444"/>
      <c r="N186" s="442"/>
      <c r="O186" s="446"/>
      <c r="P186" s="423"/>
      <c r="R186" s="387"/>
      <c r="S186" s="390"/>
      <c r="T186" s="387"/>
      <c r="U186" s="390"/>
      <c r="V186"/>
      <c r="W186"/>
      <c r="X186"/>
      <c r="Y186"/>
      <c r="Z186"/>
    </row>
    <row r="187" spans="1:26" s="237" customFormat="1">
      <c r="A187" s="442"/>
      <c r="B187" s="442"/>
      <c r="C187" s="442"/>
      <c r="D187" s="443"/>
      <c r="E187" s="444"/>
      <c r="F187" s="445"/>
      <c r="G187" s="431"/>
      <c r="H187" s="431"/>
      <c r="I187" s="431"/>
      <c r="J187" s="431"/>
      <c r="K187" s="431"/>
      <c r="L187" s="446"/>
      <c r="M187" s="444"/>
      <c r="N187" s="442"/>
      <c r="O187" s="446"/>
      <c r="P187" s="423"/>
      <c r="R187" s="387"/>
      <c r="S187" s="390"/>
      <c r="T187" s="387"/>
      <c r="U187" s="390"/>
      <c r="V187"/>
      <c r="W187"/>
      <c r="X187"/>
      <c r="Y187"/>
      <c r="Z187"/>
    </row>
    <row r="188" spans="1:26" s="237" customFormat="1">
      <c r="A188" s="442"/>
      <c r="B188" s="442"/>
      <c r="C188" s="442"/>
      <c r="D188" s="443"/>
      <c r="E188" s="444"/>
      <c r="F188" s="445"/>
      <c r="G188" s="431"/>
      <c r="H188" s="431"/>
      <c r="I188" s="431"/>
      <c r="J188" s="431"/>
      <c r="K188" s="431"/>
      <c r="L188" s="446"/>
      <c r="M188" s="444"/>
      <c r="N188" s="442"/>
      <c r="O188" s="446"/>
      <c r="P188" s="423"/>
      <c r="R188" s="387"/>
      <c r="S188" s="390"/>
      <c r="T188" s="387"/>
      <c r="U188" s="390"/>
      <c r="V188"/>
      <c r="W188"/>
      <c r="X188"/>
      <c r="Y188"/>
      <c r="Z188"/>
    </row>
    <row r="189" spans="1:26" s="237" customFormat="1">
      <c r="A189" s="442"/>
      <c r="B189" s="442"/>
      <c r="C189" s="442"/>
      <c r="D189" s="443"/>
      <c r="E189" s="444"/>
      <c r="F189" s="445"/>
      <c r="G189" s="431"/>
      <c r="H189" s="431"/>
      <c r="I189" s="431"/>
      <c r="J189" s="431"/>
      <c r="K189" s="431"/>
      <c r="L189" s="446"/>
      <c r="M189" s="444"/>
      <c r="N189" s="442"/>
      <c r="O189" s="446"/>
      <c r="P189" s="423"/>
      <c r="R189" s="387"/>
      <c r="S189" s="390"/>
      <c r="T189" s="387"/>
      <c r="U189" s="390"/>
      <c r="V189"/>
      <c r="W189"/>
      <c r="X189"/>
      <c r="Y189"/>
      <c r="Z189"/>
    </row>
    <row r="190" spans="1:26" s="237" customFormat="1">
      <c r="A190" s="442"/>
      <c r="B190" s="442"/>
      <c r="C190" s="442"/>
      <c r="D190" s="443"/>
      <c r="E190" s="444"/>
      <c r="F190" s="445"/>
      <c r="G190" s="431"/>
      <c r="H190" s="431"/>
      <c r="I190" s="431"/>
      <c r="J190" s="431"/>
      <c r="K190" s="431"/>
      <c r="L190" s="446"/>
      <c r="M190" s="444"/>
      <c r="N190" s="442"/>
      <c r="O190" s="446"/>
      <c r="P190" s="423"/>
      <c r="R190" s="387"/>
      <c r="S190" s="390"/>
      <c r="T190" s="387"/>
      <c r="U190" s="390"/>
      <c r="V190"/>
      <c r="W190"/>
      <c r="X190"/>
      <c r="Y190"/>
      <c r="Z190"/>
    </row>
    <row r="191" spans="1:26" s="237" customFormat="1">
      <c r="A191" s="442"/>
      <c r="B191" s="442"/>
      <c r="C191" s="442"/>
      <c r="D191" s="443"/>
      <c r="E191" s="444"/>
      <c r="F191" s="445"/>
      <c r="G191" s="431"/>
      <c r="H191" s="431"/>
      <c r="I191" s="431"/>
      <c r="J191" s="431"/>
      <c r="K191" s="431"/>
      <c r="L191" s="446"/>
      <c r="M191" s="444"/>
      <c r="N191" s="442"/>
      <c r="O191" s="446"/>
      <c r="P191" s="423"/>
      <c r="R191" s="387"/>
      <c r="S191" s="390"/>
      <c r="T191" s="387"/>
      <c r="U191" s="390"/>
      <c r="V191"/>
      <c r="W191"/>
      <c r="X191"/>
      <c r="Y191"/>
      <c r="Z191"/>
    </row>
    <row r="192" spans="1:26" s="237" customFormat="1">
      <c r="A192" s="442"/>
      <c r="B192" s="442"/>
      <c r="C192" s="442"/>
      <c r="D192" s="443"/>
      <c r="E192" s="444"/>
      <c r="F192" s="445"/>
      <c r="G192" s="431"/>
      <c r="H192" s="431"/>
      <c r="I192" s="431"/>
      <c r="J192" s="431"/>
      <c r="K192" s="431"/>
      <c r="L192" s="446"/>
      <c r="M192" s="444"/>
      <c r="N192" s="442"/>
      <c r="O192" s="446"/>
      <c r="P192" s="423"/>
      <c r="R192" s="387"/>
      <c r="S192" s="390"/>
      <c r="T192" s="387"/>
      <c r="U192" s="390"/>
      <c r="V192"/>
      <c r="W192"/>
      <c r="X192"/>
      <c r="Y192"/>
      <c r="Z192"/>
    </row>
    <row r="193" spans="1:26" s="237" customFormat="1">
      <c r="A193" s="442"/>
      <c r="B193" s="442"/>
      <c r="C193" s="442"/>
      <c r="D193" s="443"/>
      <c r="E193" s="444"/>
      <c r="F193" s="445"/>
      <c r="G193" s="431"/>
      <c r="H193" s="431"/>
      <c r="I193" s="431"/>
      <c r="J193" s="431"/>
      <c r="K193" s="431"/>
      <c r="L193" s="446"/>
      <c r="M193" s="444"/>
      <c r="N193" s="442"/>
      <c r="O193" s="446"/>
      <c r="P193" s="423"/>
      <c r="R193" s="387"/>
      <c r="S193" s="390"/>
      <c r="T193" s="387"/>
      <c r="U193" s="390"/>
      <c r="V193"/>
      <c r="W193"/>
      <c r="X193"/>
      <c r="Y193"/>
      <c r="Z193"/>
    </row>
    <row r="194" spans="1:26" s="237" customFormat="1">
      <c r="A194" s="442"/>
      <c r="B194" s="442"/>
      <c r="C194" s="442"/>
      <c r="D194" s="443"/>
      <c r="E194" s="444"/>
      <c r="F194" s="445"/>
      <c r="G194" s="431"/>
      <c r="H194" s="431"/>
      <c r="I194" s="431"/>
      <c r="J194" s="431"/>
      <c r="K194" s="431"/>
      <c r="L194" s="446"/>
      <c r="M194" s="444"/>
      <c r="N194" s="442"/>
      <c r="O194" s="446"/>
      <c r="P194" s="423"/>
      <c r="R194" s="387"/>
      <c r="S194" s="390"/>
      <c r="T194" s="387"/>
      <c r="U194" s="390"/>
      <c r="V194"/>
      <c r="W194"/>
      <c r="X194"/>
      <c r="Y194"/>
      <c r="Z194"/>
    </row>
    <row r="195" spans="1:26" s="237" customFormat="1">
      <c r="A195" s="442"/>
      <c r="B195" s="442"/>
      <c r="C195" s="442"/>
      <c r="D195" s="443"/>
      <c r="E195" s="444"/>
      <c r="F195" s="445"/>
      <c r="G195" s="431"/>
      <c r="H195" s="431"/>
      <c r="I195" s="431"/>
      <c r="J195" s="431"/>
      <c r="K195" s="431"/>
      <c r="L195" s="446"/>
      <c r="M195" s="444"/>
      <c r="N195" s="442"/>
      <c r="O195" s="446"/>
      <c r="P195" s="423"/>
      <c r="R195" s="387"/>
      <c r="S195" s="390"/>
      <c r="T195" s="387"/>
      <c r="U195" s="390"/>
      <c r="V195"/>
      <c r="W195"/>
      <c r="X195"/>
      <c r="Y195"/>
      <c r="Z195"/>
    </row>
    <row r="196" spans="1:26" s="237" customFormat="1">
      <c r="A196" s="442"/>
      <c r="B196" s="442"/>
      <c r="C196" s="442"/>
      <c r="D196" s="443"/>
      <c r="E196" s="444"/>
      <c r="F196" s="445"/>
      <c r="G196" s="431"/>
      <c r="H196" s="431"/>
      <c r="I196" s="431"/>
      <c r="J196" s="431"/>
      <c r="K196" s="431"/>
      <c r="L196" s="446"/>
      <c r="M196" s="444"/>
      <c r="N196" s="442"/>
      <c r="O196" s="446"/>
      <c r="P196" s="423"/>
      <c r="R196" s="387"/>
      <c r="S196" s="390"/>
      <c r="T196" s="387"/>
      <c r="U196" s="390"/>
      <c r="V196"/>
      <c r="W196"/>
      <c r="X196"/>
      <c r="Y196"/>
      <c r="Z196"/>
    </row>
    <row r="197" spans="1:26" s="237" customFormat="1">
      <c r="A197" s="442"/>
      <c r="B197" s="442"/>
      <c r="C197" s="442"/>
      <c r="D197" s="443"/>
      <c r="E197" s="444"/>
      <c r="F197" s="445"/>
      <c r="G197" s="431"/>
      <c r="H197" s="431"/>
      <c r="I197" s="431"/>
      <c r="J197" s="431"/>
      <c r="K197" s="431"/>
      <c r="L197" s="446"/>
      <c r="M197" s="444"/>
      <c r="N197" s="442"/>
      <c r="O197" s="446"/>
      <c r="P197" s="423"/>
      <c r="R197" s="387"/>
      <c r="S197" s="390"/>
      <c r="T197" s="387"/>
      <c r="U197" s="390"/>
      <c r="V197"/>
      <c r="W197"/>
      <c r="X197"/>
      <c r="Y197"/>
      <c r="Z197"/>
    </row>
    <row r="198" spans="1:26" s="237" customFormat="1">
      <c r="A198" s="442"/>
      <c r="B198" s="442"/>
      <c r="C198" s="442"/>
      <c r="D198" s="443"/>
      <c r="E198" s="444"/>
      <c r="F198" s="445"/>
      <c r="G198" s="431"/>
      <c r="H198" s="431"/>
      <c r="I198" s="431"/>
      <c r="J198" s="431"/>
      <c r="K198" s="431"/>
      <c r="L198" s="446"/>
      <c r="M198" s="444"/>
      <c r="N198" s="442"/>
      <c r="O198" s="446"/>
      <c r="P198" s="423"/>
      <c r="R198" s="387"/>
      <c r="S198" s="390"/>
      <c r="T198" s="387"/>
      <c r="U198" s="390"/>
      <c r="V198"/>
      <c r="W198"/>
      <c r="X198"/>
      <c r="Y198"/>
      <c r="Z198"/>
    </row>
    <row r="199" spans="1:26" s="237" customFormat="1">
      <c r="A199" s="442"/>
      <c r="B199" s="442"/>
      <c r="C199" s="442"/>
      <c r="D199" s="443"/>
      <c r="E199" s="444"/>
      <c r="F199" s="445"/>
      <c r="G199" s="431"/>
      <c r="H199" s="431"/>
      <c r="I199" s="431"/>
      <c r="J199" s="431"/>
      <c r="K199" s="431"/>
      <c r="L199" s="446"/>
      <c r="M199" s="444"/>
      <c r="N199" s="442"/>
      <c r="O199" s="446"/>
      <c r="P199" s="423"/>
      <c r="R199" s="387"/>
      <c r="S199" s="390"/>
      <c r="T199" s="387"/>
      <c r="U199" s="390"/>
      <c r="V199"/>
      <c r="W199"/>
      <c r="X199"/>
      <c r="Y199"/>
      <c r="Z199"/>
    </row>
    <row r="200" spans="1:26" s="237" customFormat="1">
      <c r="A200" s="442"/>
      <c r="B200" s="442"/>
      <c r="C200" s="442"/>
      <c r="D200" s="443"/>
      <c r="E200" s="444"/>
      <c r="F200" s="445"/>
      <c r="G200" s="431"/>
      <c r="H200" s="431"/>
      <c r="I200" s="431"/>
      <c r="J200" s="431"/>
      <c r="K200" s="431"/>
      <c r="L200" s="446"/>
      <c r="M200" s="444"/>
      <c r="N200" s="442"/>
      <c r="O200" s="446"/>
      <c r="P200" s="423"/>
      <c r="R200" s="387"/>
      <c r="S200" s="390"/>
      <c r="T200" s="387"/>
      <c r="U200" s="390"/>
      <c r="V200"/>
      <c r="W200"/>
      <c r="X200"/>
      <c r="Y200"/>
      <c r="Z200"/>
    </row>
    <row r="201" spans="1:26" s="237" customFormat="1">
      <c r="A201" s="442"/>
      <c r="B201" s="442"/>
      <c r="C201" s="442"/>
      <c r="D201" s="443"/>
      <c r="E201" s="444"/>
      <c r="F201" s="445"/>
      <c r="G201" s="431"/>
      <c r="H201" s="431"/>
      <c r="I201" s="431"/>
      <c r="J201" s="431"/>
      <c r="K201" s="431"/>
      <c r="L201" s="446"/>
      <c r="M201" s="444"/>
      <c r="N201" s="442"/>
      <c r="O201" s="446"/>
      <c r="P201" s="423"/>
      <c r="R201" s="387"/>
      <c r="S201" s="390"/>
      <c r="T201" s="387"/>
      <c r="U201" s="390"/>
      <c r="V201"/>
      <c r="W201"/>
      <c r="X201"/>
      <c r="Y201"/>
      <c r="Z201"/>
    </row>
    <row r="202" spans="1:26" s="237" customFormat="1">
      <c r="A202" s="442"/>
      <c r="B202" s="442"/>
      <c r="C202" s="442"/>
      <c r="D202" s="443"/>
      <c r="E202" s="444"/>
      <c r="F202" s="445"/>
      <c r="G202" s="431"/>
      <c r="H202" s="431"/>
      <c r="I202" s="431"/>
      <c r="J202" s="431"/>
      <c r="K202" s="431"/>
      <c r="L202" s="446"/>
      <c r="M202" s="444"/>
      <c r="N202" s="442"/>
      <c r="O202" s="446"/>
      <c r="P202" s="423"/>
      <c r="R202" s="387"/>
      <c r="S202" s="390"/>
      <c r="T202" s="387"/>
      <c r="U202" s="390"/>
      <c r="V202"/>
      <c r="W202"/>
      <c r="X202"/>
      <c r="Y202"/>
      <c r="Z202"/>
    </row>
    <row r="203" spans="1:26" s="237" customFormat="1">
      <c r="A203" s="442"/>
      <c r="B203" s="442"/>
      <c r="C203" s="442"/>
      <c r="D203" s="443"/>
      <c r="E203" s="444"/>
      <c r="F203" s="445"/>
      <c r="G203" s="431"/>
      <c r="H203" s="431"/>
      <c r="I203" s="431"/>
      <c r="J203" s="431"/>
      <c r="K203" s="431"/>
      <c r="L203" s="446"/>
      <c r="M203" s="444"/>
      <c r="N203" s="442"/>
      <c r="O203" s="446"/>
      <c r="P203" s="423"/>
      <c r="R203" s="387"/>
      <c r="S203" s="390"/>
      <c r="T203" s="387"/>
      <c r="U203" s="390"/>
      <c r="V203"/>
      <c r="W203"/>
      <c r="X203"/>
      <c r="Y203"/>
      <c r="Z203"/>
    </row>
    <row r="204" spans="1:26" s="237" customFormat="1">
      <c r="A204" s="442"/>
      <c r="B204" s="442"/>
      <c r="C204" s="442"/>
      <c r="D204" s="443"/>
      <c r="E204" s="444"/>
      <c r="F204" s="445"/>
      <c r="G204" s="431"/>
      <c r="H204" s="431"/>
      <c r="I204" s="431"/>
      <c r="J204" s="431"/>
      <c r="K204" s="431"/>
      <c r="L204" s="446"/>
      <c r="M204" s="444"/>
      <c r="N204" s="442"/>
      <c r="O204" s="446"/>
      <c r="P204" s="423"/>
      <c r="R204" s="387"/>
      <c r="S204" s="390"/>
      <c r="T204" s="387"/>
      <c r="U204" s="390"/>
      <c r="V204"/>
      <c r="W204"/>
      <c r="X204"/>
      <c r="Y204"/>
      <c r="Z204"/>
    </row>
    <row r="205" spans="1:26" s="237" customFormat="1">
      <c r="A205" s="442"/>
      <c r="B205" s="442"/>
      <c r="C205" s="442"/>
      <c r="D205" s="443"/>
      <c r="E205" s="444"/>
      <c r="F205" s="445"/>
      <c r="G205" s="431"/>
      <c r="H205" s="431"/>
      <c r="I205" s="431"/>
      <c r="J205" s="431"/>
      <c r="K205" s="431"/>
      <c r="L205" s="446"/>
      <c r="M205" s="444"/>
      <c r="N205" s="442"/>
      <c r="O205" s="446"/>
      <c r="P205" s="423"/>
      <c r="R205" s="387"/>
      <c r="S205" s="390"/>
      <c r="T205" s="387"/>
      <c r="U205" s="390"/>
      <c r="V205"/>
      <c r="W205"/>
      <c r="X205"/>
      <c r="Y205"/>
      <c r="Z205"/>
    </row>
    <row r="206" spans="1:26" s="237" customFormat="1">
      <c r="A206" s="442"/>
      <c r="B206" s="442"/>
      <c r="C206" s="442"/>
      <c r="D206" s="443"/>
      <c r="E206" s="444"/>
      <c r="F206" s="445"/>
      <c r="G206" s="431"/>
      <c r="H206" s="431"/>
      <c r="I206" s="431"/>
      <c r="J206" s="431"/>
      <c r="K206" s="431"/>
      <c r="L206" s="446"/>
      <c r="M206" s="444"/>
      <c r="N206" s="442"/>
      <c r="O206" s="446"/>
      <c r="P206" s="423"/>
      <c r="R206" s="387"/>
      <c r="S206" s="390"/>
      <c r="T206" s="387"/>
      <c r="U206" s="390"/>
      <c r="V206"/>
      <c r="W206"/>
      <c r="X206"/>
      <c r="Y206"/>
      <c r="Z206"/>
    </row>
    <row r="207" spans="1:26" s="237" customFormat="1">
      <c r="A207" s="442"/>
      <c r="B207" s="442"/>
      <c r="C207" s="442"/>
      <c r="D207" s="443"/>
      <c r="E207" s="444"/>
      <c r="F207" s="445"/>
      <c r="G207" s="431"/>
      <c r="H207" s="431"/>
      <c r="I207" s="431"/>
      <c r="J207" s="431"/>
      <c r="K207" s="431"/>
      <c r="L207" s="446"/>
      <c r="M207" s="444"/>
      <c r="N207" s="442"/>
      <c r="O207" s="446"/>
      <c r="P207" s="423"/>
      <c r="R207" s="387"/>
      <c r="S207" s="390"/>
      <c r="T207" s="387"/>
      <c r="U207" s="390"/>
      <c r="V207"/>
      <c r="W207"/>
      <c r="X207"/>
      <c r="Y207"/>
      <c r="Z207"/>
    </row>
    <row r="208" spans="1:26" s="237" customFormat="1">
      <c r="A208" s="442"/>
      <c r="B208" s="442"/>
      <c r="C208" s="442"/>
      <c r="D208" s="443"/>
      <c r="E208" s="444"/>
      <c r="F208" s="445"/>
      <c r="G208" s="431"/>
      <c r="H208" s="431"/>
      <c r="I208" s="431"/>
      <c r="J208" s="431"/>
      <c r="K208" s="431"/>
      <c r="L208" s="446"/>
      <c r="M208" s="444"/>
      <c r="N208" s="442"/>
      <c r="O208" s="446"/>
      <c r="P208" s="423"/>
      <c r="R208" s="387"/>
      <c r="S208" s="390"/>
      <c r="T208" s="387"/>
      <c r="U208" s="390"/>
      <c r="V208"/>
      <c r="W208"/>
      <c r="X208"/>
      <c r="Y208"/>
      <c r="Z208"/>
    </row>
    <row r="209" spans="1:26" s="237" customFormat="1">
      <c r="A209" s="442"/>
      <c r="B209" s="442"/>
      <c r="C209" s="442"/>
      <c r="D209" s="443"/>
      <c r="E209" s="444"/>
      <c r="F209" s="445"/>
      <c r="G209" s="431"/>
      <c r="H209" s="431"/>
      <c r="I209" s="431"/>
      <c r="J209" s="431"/>
      <c r="K209" s="431"/>
      <c r="L209" s="446"/>
      <c r="M209" s="444"/>
      <c r="N209" s="442"/>
      <c r="O209" s="446"/>
      <c r="P209" s="423"/>
      <c r="R209" s="387"/>
      <c r="S209" s="390"/>
      <c r="T209" s="387"/>
      <c r="U209" s="390"/>
      <c r="V209"/>
      <c r="W209"/>
      <c r="X209"/>
      <c r="Y209"/>
      <c r="Z209"/>
    </row>
    <row r="210" spans="1:26" s="237" customFormat="1">
      <c r="A210" s="442"/>
      <c r="B210" s="442"/>
      <c r="C210" s="442"/>
      <c r="D210" s="443"/>
      <c r="E210" s="444"/>
      <c r="F210" s="445"/>
      <c r="G210" s="431"/>
      <c r="H210" s="431"/>
      <c r="I210" s="431"/>
      <c r="J210" s="431"/>
      <c r="K210" s="431"/>
      <c r="L210" s="446"/>
      <c r="M210" s="444"/>
      <c r="N210" s="442"/>
      <c r="O210" s="446"/>
      <c r="P210" s="423"/>
      <c r="R210" s="387"/>
      <c r="S210" s="390"/>
      <c r="T210" s="387"/>
      <c r="U210" s="390"/>
      <c r="V210"/>
      <c r="W210"/>
      <c r="X210"/>
      <c r="Y210"/>
      <c r="Z210"/>
    </row>
    <row r="211" spans="1:26" s="237" customFormat="1">
      <c r="A211" s="442"/>
      <c r="B211" s="442"/>
      <c r="C211" s="442"/>
      <c r="D211" s="443"/>
      <c r="E211" s="444"/>
      <c r="F211" s="445"/>
      <c r="G211" s="431"/>
      <c r="H211" s="431"/>
      <c r="I211" s="431"/>
      <c r="J211" s="431"/>
      <c r="K211" s="431"/>
      <c r="L211" s="446"/>
      <c r="M211" s="444"/>
      <c r="N211" s="442"/>
      <c r="O211" s="446"/>
      <c r="P211" s="423"/>
      <c r="R211" s="387"/>
      <c r="S211" s="390"/>
      <c r="T211" s="387"/>
      <c r="U211" s="390"/>
      <c r="V211"/>
      <c r="W211"/>
      <c r="X211"/>
      <c r="Y211"/>
      <c r="Z211"/>
    </row>
    <row r="212" spans="1:26" s="237" customFormat="1">
      <c r="A212" s="442"/>
      <c r="B212" s="442"/>
      <c r="C212" s="442"/>
      <c r="D212" s="443"/>
      <c r="E212" s="444"/>
      <c r="F212" s="445"/>
      <c r="G212" s="431"/>
      <c r="H212" s="431"/>
      <c r="I212" s="431"/>
      <c r="J212" s="431"/>
      <c r="K212" s="431"/>
      <c r="L212" s="446"/>
      <c r="M212" s="444"/>
      <c r="N212" s="442"/>
      <c r="O212" s="446"/>
      <c r="P212" s="423"/>
      <c r="R212" s="387"/>
      <c r="S212" s="390"/>
      <c r="T212" s="387"/>
      <c r="U212" s="390"/>
      <c r="V212"/>
      <c r="W212"/>
      <c r="X212"/>
      <c r="Y212"/>
      <c r="Z212"/>
    </row>
    <row r="213" spans="1:26" s="237" customFormat="1">
      <c r="A213" s="442"/>
      <c r="B213" s="442"/>
      <c r="C213" s="442"/>
      <c r="D213" s="443"/>
      <c r="E213" s="444"/>
      <c r="F213" s="445"/>
      <c r="G213" s="431"/>
      <c r="H213" s="431"/>
      <c r="I213" s="431"/>
      <c r="J213" s="431"/>
      <c r="K213" s="431"/>
      <c r="L213" s="446"/>
      <c r="M213" s="444"/>
      <c r="N213" s="442"/>
      <c r="O213" s="446"/>
      <c r="P213" s="423"/>
      <c r="R213" s="387"/>
      <c r="S213" s="390"/>
      <c r="T213" s="387"/>
      <c r="U213" s="390"/>
      <c r="V213"/>
      <c r="W213"/>
      <c r="X213"/>
      <c r="Y213"/>
      <c r="Z213"/>
    </row>
    <row r="214" spans="1:26" s="237" customFormat="1">
      <c r="A214" s="442"/>
      <c r="B214" s="442"/>
      <c r="C214" s="442"/>
      <c r="D214" s="443"/>
      <c r="E214" s="444"/>
      <c r="F214" s="445"/>
      <c r="G214" s="431"/>
      <c r="H214" s="431"/>
      <c r="I214" s="431"/>
      <c r="J214" s="431"/>
      <c r="K214" s="431"/>
      <c r="L214" s="446"/>
      <c r="M214" s="444"/>
      <c r="N214" s="442"/>
      <c r="O214" s="446"/>
      <c r="P214" s="423"/>
      <c r="R214" s="387"/>
      <c r="S214" s="390"/>
      <c r="T214" s="387"/>
      <c r="U214" s="390"/>
      <c r="V214"/>
      <c r="W214"/>
      <c r="X214"/>
      <c r="Y214"/>
      <c r="Z214"/>
    </row>
    <row r="215" spans="1:26" s="237" customFormat="1">
      <c r="A215" s="442"/>
      <c r="B215" s="442"/>
      <c r="C215" s="442"/>
      <c r="D215" s="443"/>
      <c r="E215" s="444"/>
      <c r="F215" s="445"/>
      <c r="G215" s="431"/>
      <c r="H215" s="431"/>
      <c r="I215" s="431"/>
      <c r="J215" s="431"/>
      <c r="K215" s="431"/>
      <c r="L215" s="446"/>
      <c r="M215" s="444"/>
      <c r="N215" s="442"/>
      <c r="O215" s="446"/>
      <c r="P215" s="423"/>
      <c r="R215" s="387"/>
      <c r="S215" s="390"/>
      <c r="T215" s="387"/>
      <c r="U215" s="390"/>
      <c r="V215"/>
      <c r="W215"/>
      <c r="X215"/>
      <c r="Y215"/>
      <c r="Z215"/>
    </row>
    <row r="216" spans="1:26" s="237" customFormat="1">
      <c r="A216" s="442"/>
      <c r="B216" s="442"/>
      <c r="C216" s="442"/>
      <c r="D216" s="443"/>
      <c r="E216" s="444"/>
      <c r="F216" s="445"/>
      <c r="G216" s="431"/>
      <c r="H216" s="431"/>
      <c r="I216" s="431"/>
      <c r="J216" s="431"/>
      <c r="K216" s="431"/>
      <c r="L216" s="446"/>
      <c r="M216" s="444"/>
      <c r="N216" s="442"/>
      <c r="O216" s="446"/>
      <c r="P216" s="423"/>
      <c r="R216" s="387"/>
      <c r="S216" s="390"/>
      <c r="T216" s="387"/>
      <c r="U216" s="390"/>
      <c r="V216"/>
      <c r="W216"/>
      <c r="X216"/>
      <c r="Y216"/>
      <c r="Z216"/>
    </row>
    <row r="217" spans="1:26" s="237" customFormat="1">
      <c r="A217" s="442"/>
      <c r="B217" s="442"/>
      <c r="C217" s="442"/>
      <c r="D217" s="443"/>
      <c r="E217" s="444"/>
      <c r="F217" s="445"/>
      <c r="G217" s="431"/>
      <c r="H217" s="431"/>
      <c r="I217" s="431"/>
      <c r="J217" s="431"/>
      <c r="K217" s="431"/>
      <c r="L217" s="446"/>
      <c r="M217" s="444"/>
      <c r="N217" s="442"/>
      <c r="O217" s="446"/>
      <c r="P217" s="423"/>
      <c r="R217" s="387"/>
      <c r="S217" s="390"/>
      <c r="T217" s="387"/>
      <c r="U217" s="390"/>
      <c r="V217"/>
      <c r="W217"/>
      <c r="X217"/>
      <c r="Y217"/>
      <c r="Z217"/>
    </row>
    <row r="218" spans="1:26" s="237" customFormat="1">
      <c r="A218" s="442"/>
      <c r="B218" s="442"/>
      <c r="C218" s="442"/>
      <c r="D218" s="443"/>
      <c r="E218" s="444"/>
      <c r="F218" s="445"/>
      <c r="G218" s="431"/>
      <c r="H218" s="431"/>
      <c r="I218" s="431"/>
      <c r="J218" s="431"/>
      <c r="K218" s="431"/>
      <c r="L218" s="446"/>
      <c r="M218" s="444"/>
      <c r="N218" s="442"/>
      <c r="O218" s="446"/>
      <c r="P218" s="423"/>
      <c r="R218" s="387"/>
      <c r="S218" s="390"/>
      <c r="T218" s="387"/>
      <c r="U218" s="390"/>
      <c r="V218"/>
      <c r="W218"/>
      <c r="X218"/>
      <c r="Y218"/>
      <c r="Z218"/>
    </row>
    <row r="219" spans="1:26" s="237" customFormat="1">
      <c r="A219" s="442"/>
      <c r="B219" s="442"/>
      <c r="C219" s="442"/>
      <c r="D219" s="443"/>
      <c r="E219" s="444"/>
      <c r="F219" s="445"/>
      <c r="G219" s="431"/>
      <c r="H219" s="431"/>
      <c r="I219" s="431"/>
      <c r="J219" s="431"/>
      <c r="K219" s="431"/>
      <c r="L219" s="446"/>
      <c r="M219" s="444"/>
      <c r="N219" s="442"/>
      <c r="O219" s="446"/>
      <c r="P219" s="423"/>
      <c r="R219" s="387"/>
      <c r="S219" s="390"/>
      <c r="T219" s="387"/>
      <c r="U219" s="390"/>
      <c r="V219"/>
      <c r="W219"/>
      <c r="X219"/>
      <c r="Y219"/>
      <c r="Z219"/>
    </row>
    <row r="220" spans="1:26" s="237" customFormat="1">
      <c r="A220" s="442"/>
      <c r="B220" s="442"/>
      <c r="C220" s="442"/>
      <c r="D220" s="443"/>
      <c r="E220" s="444"/>
      <c r="F220" s="445"/>
      <c r="G220" s="431"/>
      <c r="H220" s="431"/>
      <c r="I220" s="431"/>
      <c r="J220" s="431"/>
      <c r="K220" s="431"/>
      <c r="L220" s="446"/>
      <c r="M220" s="444"/>
      <c r="N220" s="442"/>
      <c r="O220" s="446"/>
      <c r="P220" s="423"/>
      <c r="R220" s="387"/>
      <c r="S220" s="390"/>
      <c r="T220" s="387"/>
      <c r="U220" s="390"/>
      <c r="V220"/>
      <c r="W220"/>
      <c r="X220"/>
      <c r="Y220"/>
      <c r="Z220"/>
    </row>
    <row r="221" spans="1:26" s="237" customFormat="1">
      <c r="A221" s="442"/>
      <c r="B221" s="442"/>
      <c r="C221" s="442"/>
      <c r="D221" s="443"/>
      <c r="E221" s="444"/>
      <c r="F221" s="445"/>
      <c r="G221" s="431"/>
      <c r="H221" s="431"/>
      <c r="I221" s="431"/>
      <c r="J221" s="431"/>
      <c r="K221" s="431"/>
      <c r="L221" s="446"/>
      <c r="M221" s="444"/>
      <c r="N221" s="442"/>
      <c r="O221" s="446"/>
      <c r="P221" s="423"/>
      <c r="R221" s="387"/>
      <c r="S221" s="390"/>
      <c r="T221" s="387"/>
      <c r="U221" s="390"/>
      <c r="V221"/>
      <c r="W221"/>
      <c r="X221"/>
      <c r="Y221"/>
      <c r="Z221"/>
    </row>
    <row r="222" spans="1:26" s="237" customFormat="1">
      <c r="A222" s="442"/>
      <c r="B222" s="442"/>
      <c r="C222" s="442"/>
      <c r="D222" s="443"/>
      <c r="E222" s="444"/>
      <c r="F222" s="445"/>
      <c r="G222" s="431"/>
      <c r="H222" s="431"/>
      <c r="I222" s="431"/>
      <c r="J222" s="431"/>
      <c r="K222" s="431"/>
      <c r="L222" s="446"/>
      <c r="M222" s="444"/>
      <c r="N222" s="442"/>
      <c r="O222" s="446"/>
      <c r="P222" s="423"/>
      <c r="R222" s="387"/>
      <c r="S222" s="390"/>
      <c r="T222" s="387"/>
      <c r="U222" s="390"/>
      <c r="V222"/>
      <c r="W222"/>
      <c r="X222"/>
      <c r="Y222"/>
      <c r="Z222"/>
    </row>
    <row r="223" spans="1:26" s="237" customFormat="1">
      <c r="A223" s="442"/>
      <c r="B223" s="442"/>
      <c r="C223" s="442"/>
      <c r="D223" s="443"/>
      <c r="E223" s="444"/>
      <c r="F223" s="445"/>
      <c r="G223" s="431"/>
      <c r="H223" s="431"/>
      <c r="I223" s="431"/>
      <c r="J223" s="431"/>
      <c r="K223" s="431"/>
      <c r="L223" s="446"/>
      <c r="M223" s="444"/>
      <c r="N223" s="442"/>
      <c r="O223" s="446"/>
      <c r="P223" s="423"/>
      <c r="R223" s="387"/>
      <c r="S223" s="390"/>
      <c r="T223" s="387"/>
      <c r="U223" s="390"/>
      <c r="V223"/>
      <c r="W223"/>
      <c r="X223"/>
      <c r="Y223"/>
      <c r="Z223"/>
    </row>
    <row r="224" spans="1:26" s="237" customFormat="1">
      <c r="A224" s="442"/>
      <c r="B224" s="442"/>
      <c r="C224" s="442"/>
      <c r="D224" s="443"/>
      <c r="E224" s="444"/>
      <c r="F224" s="445"/>
      <c r="G224" s="431"/>
      <c r="H224" s="431"/>
      <c r="I224" s="431"/>
      <c r="J224" s="431"/>
      <c r="K224" s="431"/>
      <c r="L224" s="446"/>
      <c r="M224" s="444"/>
      <c r="N224" s="442"/>
      <c r="O224" s="446"/>
      <c r="P224" s="423"/>
      <c r="R224" s="387"/>
      <c r="S224" s="390"/>
      <c r="T224" s="387"/>
      <c r="U224" s="390"/>
      <c r="V224"/>
      <c r="W224"/>
      <c r="X224"/>
      <c r="Y224"/>
      <c r="Z224"/>
    </row>
    <row r="225" spans="1:26" s="237" customFormat="1">
      <c r="A225" s="442"/>
      <c r="B225" s="442"/>
      <c r="C225" s="442"/>
      <c r="D225" s="443"/>
      <c r="E225" s="444"/>
      <c r="F225" s="445"/>
      <c r="G225" s="431"/>
      <c r="H225" s="431"/>
      <c r="I225" s="431"/>
      <c r="J225" s="431"/>
      <c r="K225" s="431"/>
      <c r="L225" s="446"/>
      <c r="M225" s="444"/>
      <c r="N225" s="442"/>
      <c r="O225" s="446"/>
      <c r="P225" s="423"/>
      <c r="R225" s="387"/>
      <c r="S225" s="390"/>
      <c r="T225" s="387"/>
      <c r="U225" s="390"/>
      <c r="V225"/>
      <c r="W225"/>
      <c r="X225"/>
      <c r="Y225"/>
      <c r="Z225"/>
    </row>
    <row r="226" spans="1:26" s="237" customFormat="1">
      <c r="A226" s="442"/>
      <c r="B226" s="442"/>
      <c r="C226" s="442"/>
      <c r="D226" s="443"/>
      <c r="E226" s="444"/>
      <c r="F226" s="445"/>
      <c r="G226" s="431"/>
      <c r="H226" s="431"/>
      <c r="I226" s="431"/>
      <c r="J226" s="431"/>
      <c r="K226" s="431"/>
      <c r="L226" s="446"/>
      <c r="M226" s="444"/>
      <c r="N226" s="442"/>
      <c r="O226" s="446"/>
      <c r="P226" s="423"/>
      <c r="R226" s="387"/>
      <c r="S226" s="390"/>
      <c r="T226" s="387"/>
      <c r="U226" s="390"/>
      <c r="V226"/>
      <c r="W226"/>
      <c r="X226"/>
      <c r="Y226"/>
      <c r="Z226"/>
    </row>
    <row r="227" spans="1:26" s="237" customFormat="1">
      <c r="A227" s="442"/>
      <c r="B227" s="442"/>
      <c r="C227" s="442"/>
      <c r="D227" s="443"/>
      <c r="E227" s="444"/>
      <c r="F227" s="445"/>
      <c r="G227" s="431"/>
      <c r="H227" s="431"/>
      <c r="I227" s="431"/>
      <c r="J227" s="431"/>
      <c r="K227" s="431"/>
      <c r="L227" s="446"/>
      <c r="M227" s="444"/>
      <c r="N227" s="442"/>
      <c r="O227" s="446"/>
      <c r="P227" s="423"/>
      <c r="R227" s="387"/>
      <c r="S227" s="390"/>
      <c r="T227" s="387"/>
      <c r="U227" s="390"/>
      <c r="V227"/>
      <c r="W227"/>
      <c r="X227"/>
      <c r="Y227"/>
      <c r="Z227"/>
    </row>
    <row r="228" spans="1:26" s="237" customFormat="1">
      <c r="A228" s="442"/>
      <c r="B228" s="442"/>
      <c r="C228" s="442"/>
      <c r="D228" s="443"/>
      <c r="E228" s="444"/>
      <c r="F228" s="445"/>
      <c r="G228" s="431"/>
      <c r="H228" s="431"/>
      <c r="I228" s="431"/>
      <c r="J228" s="431"/>
      <c r="K228" s="431"/>
      <c r="L228" s="446"/>
      <c r="M228" s="444"/>
      <c r="N228" s="442"/>
      <c r="O228" s="446"/>
      <c r="P228" s="423"/>
      <c r="R228" s="387"/>
      <c r="S228" s="390"/>
      <c r="T228" s="387"/>
      <c r="U228" s="390"/>
      <c r="V228"/>
      <c r="W228"/>
      <c r="X228"/>
      <c r="Y228"/>
      <c r="Z228"/>
    </row>
    <row r="229" spans="1:26" s="237" customFormat="1">
      <c r="A229" s="442"/>
      <c r="B229" s="442"/>
      <c r="C229" s="442"/>
      <c r="D229" s="443"/>
      <c r="E229" s="444"/>
      <c r="F229" s="445"/>
      <c r="G229" s="431"/>
      <c r="H229" s="431"/>
      <c r="I229" s="431"/>
      <c r="J229" s="431"/>
      <c r="K229" s="431"/>
      <c r="L229" s="446"/>
      <c r="M229" s="444"/>
      <c r="N229" s="442"/>
      <c r="O229" s="446"/>
      <c r="P229" s="423"/>
      <c r="R229" s="387"/>
      <c r="S229" s="390"/>
      <c r="T229" s="387"/>
      <c r="U229" s="390"/>
      <c r="V229"/>
      <c r="W229"/>
      <c r="X229"/>
      <c r="Y229"/>
      <c r="Z229"/>
    </row>
    <row r="230" spans="1:26" s="237" customFormat="1">
      <c r="A230" s="442"/>
      <c r="B230" s="442"/>
      <c r="C230" s="442"/>
      <c r="D230" s="443"/>
      <c r="E230" s="444"/>
      <c r="F230" s="445"/>
      <c r="G230" s="431"/>
      <c r="H230" s="431"/>
      <c r="I230" s="431"/>
      <c r="J230" s="431"/>
      <c r="K230" s="431"/>
      <c r="L230" s="446"/>
      <c r="M230" s="444"/>
      <c r="N230" s="442"/>
      <c r="O230" s="446"/>
      <c r="P230" s="423"/>
      <c r="R230" s="387"/>
      <c r="S230" s="390"/>
      <c r="T230" s="387"/>
      <c r="U230" s="390"/>
      <c r="V230"/>
      <c r="W230"/>
      <c r="X230"/>
      <c r="Y230"/>
      <c r="Z230"/>
    </row>
    <row r="231" spans="1:26" s="237" customFormat="1">
      <c r="A231" s="442"/>
      <c r="B231" s="442"/>
      <c r="C231" s="442"/>
      <c r="D231" s="443"/>
      <c r="E231" s="444"/>
      <c r="F231" s="445"/>
      <c r="G231" s="431"/>
      <c r="H231" s="431"/>
      <c r="I231" s="431"/>
      <c r="J231" s="431"/>
      <c r="K231" s="431"/>
      <c r="L231" s="446"/>
      <c r="M231" s="444"/>
      <c r="N231" s="442"/>
      <c r="O231" s="446"/>
      <c r="P231" s="423"/>
      <c r="R231" s="387"/>
      <c r="S231" s="390"/>
      <c r="T231" s="387"/>
      <c r="U231" s="390"/>
      <c r="V231"/>
      <c r="W231"/>
      <c r="X231"/>
      <c r="Y231"/>
      <c r="Z231"/>
    </row>
    <row r="232" spans="1:26" s="237" customFormat="1">
      <c r="A232" s="442"/>
      <c r="B232" s="442"/>
      <c r="C232" s="442"/>
      <c r="D232" s="443"/>
      <c r="E232" s="444"/>
      <c r="F232" s="445"/>
      <c r="G232" s="431"/>
      <c r="H232" s="431"/>
      <c r="I232" s="431"/>
      <c r="J232" s="431"/>
      <c r="K232" s="431"/>
      <c r="L232" s="446"/>
      <c r="M232" s="444"/>
      <c r="N232" s="442"/>
      <c r="O232" s="446"/>
      <c r="P232" s="423"/>
      <c r="R232" s="387"/>
      <c r="S232" s="390"/>
      <c r="T232" s="387"/>
      <c r="U232" s="390"/>
      <c r="V232"/>
      <c r="W232"/>
      <c r="X232"/>
      <c r="Y232"/>
      <c r="Z232"/>
    </row>
    <row r="233" spans="1:26" s="237" customFormat="1">
      <c r="A233" s="442"/>
      <c r="B233" s="442"/>
      <c r="C233" s="442"/>
      <c r="D233" s="443"/>
      <c r="E233" s="444"/>
      <c r="F233" s="445"/>
      <c r="G233" s="431"/>
      <c r="H233" s="431"/>
      <c r="I233" s="431"/>
      <c r="J233" s="431"/>
      <c r="K233" s="431"/>
      <c r="L233" s="446"/>
      <c r="M233" s="444"/>
      <c r="N233" s="442"/>
      <c r="O233" s="446"/>
      <c r="P233" s="423"/>
      <c r="R233" s="387"/>
      <c r="S233" s="390"/>
      <c r="T233" s="387"/>
      <c r="U233" s="390"/>
      <c r="V233"/>
      <c r="W233"/>
      <c r="X233"/>
      <c r="Y233"/>
      <c r="Z233"/>
    </row>
    <row r="234" spans="1:26" s="237" customFormat="1">
      <c r="A234" s="442"/>
      <c r="B234" s="442"/>
      <c r="C234" s="442"/>
      <c r="D234" s="443"/>
      <c r="E234" s="444"/>
      <c r="F234" s="445"/>
      <c r="G234" s="431"/>
      <c r="H234" s="431"/>
      <c r="I234" s="431"/>
      <c r="J234" s="431"/>
      <c r="K234" s="431"/>
      <c r="L234" s="446"/>
      <c r="M234" s="444"/>
      <c r="N234" s="442"/>
      <c r="O234" s="446"/>
      <c r="P234" s="423"/>
      <c r="R234" s="387"/>
      <c r="S234" s="390"/>
      <c r="T234" s="387"/>
      <c r="U234" s="390"/>
      <c r="V234"/>
      <c r="W234"/>
      <c r="X234"/>
      <c r="Y234"/>
      <c r="Z234"/>
    </row>
    <row r="235" spans="1:26" s="237" customFormat="1">
      <c r="A235" s="442"/>
      <c r="B235" s="442"/>
      <c r="C235" s="442"/>
      <c r="D235" s="443"/>
      <c r="E235" s="444"/>
      <c r="F235" s="445"/>
      <c r="G235" s="431"/>
      <c r="H235" s="431"/>
      <c r="I235" s="431"/>
      <c r="J235" s="431"/>
      <c r="K235" s="431"/>
      <c r="L235" s="446"/>
      <c r="M235" s="444"/>
      <c r="N235" s="442"/>
      <c r="O235" s="446"/>
      <c r="P235" s="423"/>
      <c r="R235" s="387"/>
      <c r="S235" s="390"/>
      <c r="T235" s="387"/>
      <c r="U235" s="390"/>
      <c r="V235"/>
      <c r="W235"/>
      <c r="X235"/>
      <c r="Y235"/>
      <c r="Z235"/>
    </row>
    <row r="236" spans="1:26" s="237" customFormat="1">
      <c r="A236" s="442"/>
      <c r="B236" s="442"/>
      <c r="C236" s="442"/>
      <c r="D236" s="443"/>
      <c r="E236" s="444"/>
      <c r="F236" s="445"/>
      <c r="G236" s="431"/>
      <c r="H236" s="431"/>
      <c r="I236" s="431"/>
      <c r="J236" s="431"/>
      <c r="K236" s="431"/>
      <c r="L236" s="446"/>
      <c r="M236" s="444"/>
      <c r="N236" s="442"/>
      <c r="O236" s="446"/>
      <c r="P236" s="423"/>
      <c r="R236" s="387"/>
      <c r="S236" s="390"/>
      <c r="T236" s="387"/>
      <c r="U236" s="390"/>
      <c r="V236"/>
      <c r="W236"/>
      <c r="X236"/>
      <c r="Y236"/>
      <c r="Z236"/>
    </row>
    <row r="237" spans="1:26" s="237" customFormat="1">
      <c r="A237" s="442"/>
      <c r="B237" s="442"/>
      <c r="C237" s="442"/>
      <c r="D237" s="443"/>
      <c r="E237" s="444"/>
      <c r="F237" s="445"/>
      <c r="G237" s="431"/>
      <c r="H237" s="431"/>
      <c r="I237" s="431"/>
      <c r="J237" s="431"/>
      <c r="K237" s="431"/>
      <c r="L237" s="446"/>
      <c r="M237" s="444"/>
      <c r="N237" s="442"/>
      <c r="O237" s="446"/>
      <c r="P237" s="423"/>
      <c r="R237" s="387"/>
      <c r="S237" s="390"/>
      <c r="T237" s="387"/>
      <c r="U237" s="390"/>
      <c r="V237"/>
      <c r="W237"/>
      <c r="X237"/>
      <c r="Y237"/>
      <c r="Z237"/>
    </row>
    <row r="238" spans="1:26" s="237" customFormat="1">
      <c r="A238" s="442"/>
      <c r="B238" s="442"/>
      <c r="C238" s="442"/>
      <c r="D238" s="443"/>
      <c r="E238" s="444"/>
      <c r="F238" s="445"/>
      <c r="G238" s="431"/>
      <c r="H238" s="431"/>
      <c r="I238" s="431"/>
      <c r="J238" s="431"/>
      <c r="K238" s="431"/>
      <c r="L238" s="446"/>
      <c r="M238" s="444"/>
      <c r="N238" s="442"/>
      <c r="O238" s="446"/>
      <c r="P238" s="423"/>
      <c r="R238" s="387"/>
      <c r="S238" s="390"/>
      <c r="T238" s="387"/>
      <c r="U238" s="390"/>
      <c r="V238"/>
      <c r="W238"/>
      <c r="X238"/>
      <c r="Y238"/>
      <c r="Z238"/>
    </row>
    <row r="239" spans="1:26" s="237" customFormat="1">
      <c r="A239" s="442"/>
      <c r="B239" s="442"/>
      <c r="C239" s="442"/>
      <c r="D239" s="443"/>
      <c r="E239" s="444"/>
      <c r="F239" s="445"/>
      <c r="G239" s="431"/>
      <c r="H239" s="431"/>
      <c r="I239" s="431"/>
      <c r="J239" s="431"/>
      <c r="K239" s="431"/>
      <c r="L239" s="446"/>
      <c r="M239" s="444"/>
      <c r="N239" s="442"/>
      <c r="O239" s="446"/>
      <c r="P239" s="423"/>
      <c r="R239" s="387"/>
      <c r="S239" s="390"/>
      <c r="T239" s="387"/>
      <c r="U239" s="390"/>
      <c r="V239"/>
      <c r="W239"/>
      <c r="X239"/>
      <c r="Y239"/>
      <c r="Z239"/>
    </row>
    <row r="240" spans="1:26" s="237" customFormat="1">
      <c r="A240" s="442"/>
      <c r="B240" s="442"/>
      <c r="C240" s="442"/>
      <c r="D240" s="443"/>
      <c r="E240" s="444"/>
      <c r="F240" s="445"/>
      <c r="G240" s="431"/>
      <c r="H240" s="431"/>
      <c r="I240" s="431"/>
      <c r="J240" s="431"/>
      <c r="K240" s="431"/>
      <c r="L240" s="446"/>
      <c r="M240" s="444"/>
      <c r="N240" s="442"/>
      <c r="O240" s="446"/>
      <c r="P240" s="423"/>
      <c r="R240" s="387"/>
      <c r="S240" s="390"/>
      <c r="T240" s="387"/>
      <c r="U240" s="390"/>
      <c r="V240"/>
      <c r="W240"/>
      <c r="X240"/>
      <c r="Y240"/>
      <c r="Z240"/>
    </row>
    <row r="241" spans="1:26" s="237" customFormat="1">
      <c r="A241" s="442"/>
      <c r="B241" s="442"/>
      <c r="C241" s="442"/>
      <c r="D241" s="443"/>
      <c r="E241" s="444"/>
      <c r="F241" s="445"/>
      <c r="G241" s="431"/>
      <c r="H241" s="431"/>
      <c r="I241" s="431"/>
      <c r="J241" s="431"/>
      <c r="K241" s="431"/>
      <c r="L241" s="446"/>
      <c r="M241" s="444"/>
      <c r="N241" s="442"/>
      <c r="O241" s="446"/>
      <c r="P241" s="423"/>
      <c r="R241" s="387"/>
      <c r="S241" s="390"/>
      <c r="T241" s="387"/>
      <c r="U241" s="390"/>
      <c r="V241"/>
      <c r="W241"/>
      <c r="X241"/>
      <c r="Y241"/>
      <c r="Z241"/>
    </row>
    <row r="242" spans="1:26" s="237" customFormat="1">
      <c r="A242" s="442"/>
      <c r="B242" s="442"/>
      <c r="C242" s="442"/>
      <c r="D242" s="443"/>
      <c r="E242" s="444"/>
      <c r="F242" s="445"/>
      <c r="G242" s="431"/>
      <c r="H242" s="431"/>
      <c r="I242" s="431"/>
      <c r="J242" s="431"/>
      <c r="K242" s="431"/>
      <c r="L242" s="446"/>
      <c r="M242" s="444"/>
      <c r="N242" s="442"/>
      <c r="O242" s="446"/>
      <c r="P242" s="423"/>
      <c r="R242" s="387"/>
      <c r="S242" s="390"/>
      <c r="T242" s="387"/>
      <c r="U242" s="390"/>
      <c r="V242"/>
      <c r="W242"/>
      <c r="X242"/>
      <c r="Y242"/>
      <c r="Z242"/>
    </row>
    <row r="243" spans="1:26" s="237" customFormat="1">
      <c r="A243" s="442"/>
      <c r="B243" s="442"/>
      <c r="C243" s="442"/>
      <c r="D243" s="443"/>
      <c r="E243" s="444"/>
      <c r="F243" s="445"/>
      <c r="G243" s="431"/>
      <c r="H243" s="431"/>
      <c r="I243" s="431"/>
      <c r="J243" s="431"/>
      <c r="K243" s="431"/>
      <c r="L243" s="446"/>
      <c r="M243" s="444"/>
      <c r="N243" s="442"/>
      <c r="O243" s="446"/>
      <c r="P243" s="423"/>
      <c r="R243" s="387"/>
      <c r="S243" s="390"/>
      <c r="T243" s="387"/>
      <c r="U243" s="390"/>
      <c r="V243"/>
      <c r="W243"/>
      <c r="X243"/>
      <c r="Y243"/>
      <c r="Z243"/>
    </row>
    <row r="244" spans="1:26" s="237" customFormat="1">
      <c r="A244" s="442"/>
      <c r="B244" s="442"/>
      <c r="C244" s="442"/>
      <c r="D244" s="443"/>
      <c r="E244" s="444"/>
      <c r="F244" s="445"/>
      <c r="G244" s="431"/>
      <c r="H244" s="431"/>
      <c r="I244" s="431"/>
      <c r="J244" s="431"/>
      <c r="K244" s="431"/>
      <c r="L244" s="446"/>
      <c r="M244" s="444"/>
      <c r="N244" s="442"/>
      <c r="O244" s="446"/>
      <c r="P244" s="423"/>
      <c r="R244" s="387"/>
      <c r="S244" s="390"/>
      <c r="T244" s="387"/>
      <c r="U244" s="390"/>
      <c r="V244"/>
      <c r="W244"/>
      <c r="X244"/>
      <c r="Y244"/>
      <c r="Z244"/>
    </row>
    <row r="245" spans="1:26" s="237" customFormat="1">
      <c r="A245" s="442"/>
      <c r="B245" s="442"/>
      <c r="C245" s="442"/>
      <c r="D245" s="443"/>
      <c r="E245" s="444"/>
      <c r="F245" s="445"/>
      <c r="G245" s="431"/>
      <c r="H245" s="431"/>
      <c r="I245" s="431"/>
      <c r="J245" s="431"/>
      <c r="K245" s="431"/>
      <c r="L245" s="446"/>
      <c r="M245" s="444"/>
      <c r="N245" s="442"/>
      <c r="O245" s="446"/>
      <c r="P245" s="423"/>
      <c r="R245" s="387"/>
      <c r="S245" s="390"/>
      <c r="T245" s="387"/>
      <c r="U245" s="390"/>
      <c r="V245"/>
      <c r="W245"/>
      <c r="X245"/>
      <c r="Y245"/>
      <c r="Z245"/>
    </row>
    <row r="246" spans="1:26" s="237" customFormat="1">
      <c r="A246" s="442"/>
      <c r="B246" s="442"/>
      <c r="C246" s="442"/>
      <c r="D246" s="443"/>
      <c r="E246" s="444"/>
      <c r="F246" s="445"/>
      <c r="G246" s="431"/>
      <c r="H246" s="431"/>
      <c r="I246" s="431"/>
      <c r="J246" s="431"/>
      <c r="K246" s="431"/>
      <c r="L246" s="446"/>
      <c r="M246" s="444"/>
      <c r="N246" s="442"/>
      <c r="O246" s="446"/>
      <c r="P246" s="423"/>
      <c r="R246" s="387"/>
      <c r="S246" s="390"/>
      <c r="T246" s="387"/>
      <c r="U246" s="390"/>
      <c r="V246"/>
      <c r="W246"/>
      <c r="X246"/>
      <c r="Y246"/>
      <c r="Z246"/>
    </row>
    <row r="247" spans="1:26" s="237" customFormat="1">
      <c r="A247" s="442"/>
      <c r="B247" s="442"/>
      <c r="C247" s="442"/>
      <c r="D247" s="443"/>
      <c r="E247" s="444"/>
      <c r="F247" s="445"/>
      <c r="G247" s="431"/>
      <c r="H247" s="431"/>
      <c r="I247" s="431"/>
      <c r="J247" s="431"/>
      <c r="K247" s="431"/>
      <c r="L247" s="446"/>
      <c r="M247" s="444"/>
      <c r="N247" s="442"/>
      <c r="O247" s="446"/>
      <c r="P247" s="423"/>
      <c r="R247" s="387"/>
      <c r="S247" s="390"/>
      <c r="T247" s="387"/>
      <c r="U247" s="390"/>
      <c r="V247"/>
      <c r="W247"/>
      <c r="X247"/>
      <c r="Y247"/>
      <c r="Z247"/>
    </row>
    <row r="248" spans="1:26" s="237" customFormat="1">
      <c r="A248" s="442"/>
      <c r="B248" s="442"/>
      <c r="C248" s="442"/>
      <c r="D248" s="443"/>
      <c r="E248" s="444"/>
      <c r="F248" s="445"/>
      <c r="G248" s="431"/>
      <c r="H248" s="431"/>
      <c r="I248" s="431"/>
      <c r="J248" s="431"/>
      <c r="K248" s="431"/>
      <c r="L248" s="446"/>
      <c r="M248" s="444"/>
      <c r="N248" s="442"/>
      <c r="O248" s="446"/>
      <c r="P248" s="423"/>
      <c r="R248" s="387"/>
      <c r="S248" s="390"/>
      <c r="T248" s="387"/>
      <c r="U248" s="390"/>
      <c r="V248"/>
      <c r="W248"/>
      <c r="X248"/>
      <c r="Y248"/>
      <c r="Z248"/>
    </row>
    <row r="249" spans="1:26" s="237" customFormat="1">
      <c r="A249" s="442"/>
      <c r="B249" s="442"/>
      <c r="C249" s="442"/>
      <c r="D249" s="443"/>
      <c r="E249" s="444"/>
      <c r="F249" s="445"/>
      <c r="G249" s="431"/>
      <c r="H249" s="431"/>
      <c r="I249" s="431"/>
      <c r="J249" s="431"/>
      <c r="K249" s="431"/>
      <c r="L249" s="446"/>
      <c r="M249" s="444"/>
      <c r="N249" s="442"/>
      <c r="O249" s="446"/>
      <c r="P249" s="423"/>
      <c r="R249" s="387"/>
      <c r="S249" s="390"/>
      <c r="T249" s="387"/>
      <c r="U249" s="390"/>
      <c r="V249"/>
      <c r="W249"/>
      <c r="X249"/>
      <c r="Y249"/>
      <c r="Z249"/>
    </row>
    <row r="250" spans="1:26" s="237" customFormat="1">
      <c r="A250" s="442"/>
      <c r="B250" s="442"/>
      <c r="C250" s="442"/>
      <c r="D250" s="443"/>
      <c r="E250" s="444"/>
      <c r="F250" s="445"/>
      <c r="G250" s="431"/>
      <c r="H250" s="431"/>
      <c r="I250" s="431"/>
      <c r="J250" s="431"/>
      <c r="K250" s="431"/>
      <c r="L250" s="446"/>
      <c r="M250" s="444"/>
      <c r="N250" s="442"/>
      <c r="O250" s="446"/>
      <c r="P250" s="423"/>
      <c r="R250" s="387"/>
      <c r="S250" s="390"/>
      <c r="T250" s="387"/>
      <c r="U250" s="390"/>
      <c r="V250"/>
      <c r="W250"/>
      <c r="X250"/>
      <c r="Y250"/>
      <c r="Z250"/>
    </row>
    <row r="251" spans="1:26" s="237" customFormat="1">
      <c r="A251" s="442"/>
      <c r="B251" s="442"/>
      <c r="C251" s="442"/>
      <c r="D251" s="443"/>
      <c r="E251" s="444"/>
      <c r="F251" s="445"/>
      <c r="G251" s="431"/>
      <c r="H251" s="431"/>
      <c r="I251" s="431"/>
      <c r="J251" s="431"/>
      <c r="K251" s="431"/>
      <c r="L251" s="446"/>
      <c r="M251" s="444"/>
      <c r="N251" s="442"/>
      <c r="O251" s="446"/>
      <c r="P251" s="423"/>
      <c r="R251" s="387"/>
      <c r="S251" s="390"/>
      <c r="T251" s="387"/>
      <c r="U251" s="390"/>
      <c r="V251"/>
      <c r="W251"/>
      <c r="X251"/>
      <c r="Y251"/>
      <c r="Z251"/>
    </row>
    <row r="252" spans="1:26" s="237" customFormat="1">
      <c r="A252" s="442"/>
      <c r="B252" s="442"/>
      <c r="C252" s="442"/>
      <c r="D252" s="443"/>
      <c r="E252" s="444"/>
      <c r="F252" s="445"/>
      <c r="G252" s="431"/>
      <c r="H252" s="431"/>
      <c r="I252" s="431"/>
      <c r="J252" s="431"/>
      <c r="K252" s="431"/>
      <c r="L252" s="446"/>
      <c r="M252" s="444"/>
      <c r="N252" s="442"/>
      <c r="O252" s="446"/>
      <c r="P252" s="423"/>
      <c r="R252" s="387"/>
      <c r="S252" s="390"/>
      <c r="T252" s="387"/>
      <c r="U252" s="390"/>
      <c r="V252"/>
      <c r="W252"/>
      <c r="X252"/>
      <c r="Y252"/>
      <c r="Z252"/>
    </row>
    <row r="253" spans="1:26" s="237" customFormat="1">
      <c r="A253" s="442"/>
      <c r="B253" s="442"/>
      <c r="C253" s="442"/>
      <c r="D253" s="443"/>
      <c r="E253" s="444"/>
      <c r="F253" s="445"/>
      <c r="G253" s="431"/>
      <c r="H253" s="431"/>
      <c r="I253" s="431"/>
      <c r="J253" s="431"/>
      <c r="K253" s="431"/>
      <c r="L253" s="446"/>
      <c r="M253" s="444"/>
      <c r="N253" s="442"/>
      <c r="O253" s="446"/>
      <c r="P253" s="423"/>
      <c r="R253" s="387"/>
      <c r="S253" s="390"/>
      <c r="T253" s="387"/>
      <c r="U253" s="390"/>
      <c r="V253"/>
      <c r="W253"/>
      <c r="X253"/>
      <c r="Y253"/>
      <c r="Z253"/>
    </row>
    <row r="254" spans="1:26" s="237" customFormat="1">
      <c r="A254" s="442"/>
      <c r="B254" s="442"/>
      <c r="C254" s="442"/>
      <c r="D254" s="443"/>
      <c r="E254" s="444"/>
      <c r="F254" s="445"/>
      <c r="G254" s="431"/>
      <c r="H254" s="431"/>
      <c r="I254" s="431"/>
      <c r="J254" s="431"/>
      <c r="K254" s="431"/>
      <c r="L254" s="446"/>
      <c r="M254" s="444"/>
      <c r="N254" s="442"/>
      <c r="O254" s="446"/>
      <c r="P254" s="423"/>
      <c r="R254" s="387"/>
      <c r="S254" s="390"/>
      <c r="T254" s="387"/>
      <c r="U254" s="390"/>
      <c r="V254"/>
      <c r="W254"/>
      <c r="X254"/>
      <c r="Y254"/>
      <c r="Z254"/>
    </row>
    <row r="255" spans="1:26" s="237" customFormat="1">
      <c r="A255" s="442"/>
      <c r="B255" s="442"/>
      <c r="C255" s="442"/>
      <c r="D255" s="443"/>
      <c r="E255" s="444"/>
      <c r="F255" s="445"/>
      <c r="G255" s="431"/>
      <c r="H255" s="431"/>
      <c r="I255" s="431"/>
      <c r="J255" s="431"/>
      <c r="K255" s="431"/>
      <c r="L255" s="446"/>
      <c r="M255" s="444"/>
      <c r="N255" s="442"/>
      <c r="O255" s="446"/>
      <c r="P255" s="423"/>
      <c r="R255" s="387"/>
      <c r="S255" s="390"/>
      <c r="T255" s="387"/>
      <c r="U255" s="390"/>
      <c r="V255"/>
      <c r="W255"/>
      <c r="X255"/>
      <c r="Y255"/>
      <c r="Z255"/>
    </row>
    <row r="256" spans="1:26" s="237" customFormat="1">
      <c r="A256" s="442"/>
      <c r="B256" s="442"/>
      <c r="C256" s="442"/>
      <c r="D256" s="443"/>
      <c r="E256" s="444"/>
      <c r="F256" s="445"/>
      <c r="G256" s="431"/>
      <c r="H256" s="431"/>
      <c r="I256" s="431"/>
      <c r="J256" s="431"/>
      <c r="K256" s="431"/>
      <c r="L256" s="446"/>
      <c r="M256" s="444"/>
      <c r="N256" s="442"/>
      <c r="O256" s="446"/>
      <c r="P256" s="423"/>
      <c r="R256" s="387"/>
      <c r="S256" s="390"/>
      <c r="T256" s="387"/>
      <c r="U256" s="390"/>
      <c r="V256"/>
      <c r="W256"/>
      <c r="X256"/>
      <c r="Y256"/>
      <c r="Z256"/>
    </row>
    <row r="257" spans="1:26" s="237" customFormat="1">
      <c r="A257" s="442"/>
      <c r="B257" s="442"/>
      <c r="C257" s="442"/>
      <c r="D257" s="443"/>
      <c r="E257" s="444"/>
      <c r="F257" s="445"/>
      <c r="G257" s="431"/>
      <c r="H257" s="431"/>
      <c r="I257" s="431"/>
      <c r="J257" s="431"/>
      <c r="K257" s="431"/>
      <c r="L257" s="446"/>
      <c r="M257" s="444"/>
      <c r="N257" s="442"/>
      <c r="O257" s="446"/>
      <c r="P257" s="423"/>
      <c r="R257" s="387"/>
      <c r="S257" s="390"/>
      <c r="T257" s="387"/>
      <c r="U257" s="390"/>
      <c r="V257"/>
      <c r="W257"/>
      <c r="X257"/>
      <c r="Y257"/>
      <c r="Z257"/>
    </row>
    <row r="258" spans="1:26" s="237" customFormat="1">
      <c r="A258" s="442"/>
      <c r="B258" s="442"/>
      <c r="C258" s="442"/>
      <c r="D258" s="443"/>
      <c r="E258" s="444"/>
      <c r="F258" s="445"/>
      <c r="G258" s="431"/>
      <c r="H258" s="431"/>
      <c r="I258" s="431"/>
      <c r="J258" s="431"/>
      <c r="K258" s="431"/>
      <c r="L258" s="446"/>
      <c r="M258" s="444"/>
      <c r="N258" s="442"/>
      <c r="O258" s="446"/>
      <c r="P258" s="423"/>
      <c r="R258" s="387"/>
      <c r="S258" s="390"/>
      <c r="T258" s="387"/>
      <c r="U258" s="390"/>
      <c r="V258"/>
      <c r="W258"/>
      <c r="X258"/>
      <c r="Y258"/>
      <c r="Z258"/>
    </row>
    <row r="259" spans="1:26" s="237" customFormat="1">
      <c r="A259" s="442"/>
      <c r="B259" s="442"/>
      <c r="C259" s="442"/>
      <c r="D259" s="443"/>
      <c r="E259" s="444"/>
      <c r="F259" s="445"/>
      <c r="G259" s="431"/>
      <c r="H259" s="431"/>
      <c r="I259" s="431"/>
      <c r="J259" s="431"/>
      <c r="K259" s="431"/>
      <c r="L259" s="446"/>
      <c r="M259" s="444"/>
      <c r="N259" s="442"/>
      <c r="O259" s="446"/>
      <c r="P259" s="423"/>
      <c r="R259" s="387"/>
      <c r="S259" s="390"/>
      <c r="T259" s="387"/>
      <c r="U259" s="390"/>
      <c r="V259"/>
      <c r="W259"/>
      <c r="X259"/>
      <c r="Y259"/>
      <c r="Z259"/>
    </row>
    <row r="260" spans="1:26" s="237" customFormat="1">
      <c r="A260" s="442"/>
      <c r="B260" s="442"/>
      <c r="C260" s="442"/>
      <c r="D260" s="443"/>
      <c r="E260" s="444"/>
      <c r="F260" s="445"/>
      <c r="G260" s="431"/>
      <c r="H260" s="431"/>
      <c r="I260" s="431"/>
      <c r="J260" s="431"/>
      <c r="K260" s="431"/>
      <c r="L260" s="446"/>
      <c r="M260" s="444"/>
      <c r="N260" s="442"/>
      <c r="O260" s="446"/>
      <c r="P260" s="423"/>
      <c r="R260" s="387"/>
      <c r="S260" s="390"/>
      <c r="T260" s="387"/>
      <c r="U260" s="390"/>
      <c r="V260"/>
      <c r="W260"/>
      <c r="X260"/>
      <c r="Y260"/>
      <c r="Z260"/>
    </row>
  </sheetData>
  <sortState xmlns:xlrd2="http://schemas.microsoft.com/office/spreadsheetml/2017/richdata2" ref="A2:AA56">
    <sortCondition ref="M2:M56"/>
  </sortState>
  <phoneticPr fontId="22" type="noConversion"/>
  <pageMargins left="0.25" right="0.25" top="0.75" bottom="0.75" header="0.3" footer="0.3"/>
  <pageSetup scale="65" orientation="landscape"/>
  <extLst>
    <ext xmlns:mx="http://schemas.microsoft.com/office/mac/excel/2008/main" uri="{64002731-A6B0-56B0-2670-7721B7C09600}">
      <mx:PLV Mode="0" OnePage="0" WScale="63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253"/>
  <sheetViews>
    <sheetView workbookViewId="0">
      <selection activeCell="AE5" sqref="AE5"/>
    </sheetView>
  </sheetViews>
  <sheetFormatPr defaultColWidth="8.85546875" defaultRowHeight="12.95"/>
  <cols>
    <col min="1" max="1" width="9.7109375" style="75" customWidth="1"/>
    <col min="2" max="2" width="12.28515625" style="75" bestFit="1" customWidth="1"/>
    <col min="3" max="3" width="5.85546875" style="78" customWidth="1"/>
    <col min="4" max="4" width="8.85546875" style="322" customWidth="1"/>
    <col min="5" max="5" width="8.85546875" style="329" customWidth="1"/>
    <col min="6" max="6" width="8.85546875" style="236" customWidth="1"/>
    <col min="7" max="7" width="8.85546875" style="254" customWidth="1"/>
    <col min="8" max="12" width="8.85546875" style="349" customWidth="1"/>
    <col min="13" max="14" width="8.85546875" style="237" customWidth="1"/>
    <col min="15" max="15" width="8.85546875" style="236" customWidth="1"/>
    <col min="16" max="16" width="8.7109375" style="75" customWidth="1"/>
    <col min="17" max="17" width="9.7109375" style="237" customWidth="1"/>
    <col min="18" max="18" width="8.85546875" style="237" hidden="1" customWidth="1"/>
    <col min="19" max="19" width="8.42578125" style="237" hidden="1" customWidth="1"/>
    <col min="20" max="20" width="8.85546875" style="387" hidden="1" customWidth="1"/>
    <col min="21" max="21" width="6.85546875" style="390" hidden="1" customWidth="1"/>
    <col min="22" max="22" width="7.140625" style="387" hidden="1" customWidth="1"/>
    <col min="23" max="23" width="7.42578125" style="390" hidden="1" customWidth="1"/>
    <col min="24" max="24" width="8.85546875" hidden="1" customWidth="1"/>
    <col min="25" max="25" width="10.85546875" hidden="1" customWidth="1"/>
    <col min="26" max="30" width="8.85546875" hidden="1" customWidth="1"/>
  </cols>
  <sheetData>
    <row r="1" spans="1:30">
      <c r="A1" s="394" t="s">
        <v>0</v>
      </c>
      <c r="B1" s="394" t="s">
        <v>1</v>
      </c>
      <c r="C1" s="395" t="s">
        <v>2</v>
      </c>
      <c r="D1" s="396" t="s">
        <v>189</v>
      </c>
      <c r="E1" s="398" t="s">
        <v>92</v>
      </c>
      <c r="F1" s="398" t="s">
        <v>7</v>
      </c>
      <c r="G1" s="399" t="s">
        <v>6</v>
      </c>
      <c r="H1" s="400" t="s">
        <v>427</v>
      </c>
      <c r="I1" s="400" t="s">
        <v>471</v>
      </c>
      <c r="J1" s="400" t="s">
        <v>472</v>
      </c>
      <c r="K1" s="400" t="s">
        <v>347</v>
      </c>
      <c r="L1" s="400" t="s">
        <v>12</v>
      </c>
      <c r="M1" s="400" t="s">
        <v>348</v>
      </c>
      <c r="N1" s="349" t="s">
        <v>14</v>
      </c>
      <c r="O1" s="401" t="s">
        <v>15</v>
      </c>
      <c r="P1" s="394" t="s">
        <v>473</v>
      </c>
      <c r="Q1" s="401" t="s">
        <v>85</v>
      </c>
      <c r="R1" s="401" t="s">
        <v>429</v>
      </c>
      <c r="S1" s="415" t="s">
        <v>351</v>
      </c>
      <c r="T1" s="385" t="s">
        <v>474</v>
      </c>
      <c r="U1" s="455"/>
      <c r="V1" s="385" t="s">
        <v>475</v>
      </c>
      <c r="W1" s="455"/>
      <c r="X1" t="s">
        <v>354</v>
      </c>
      <c r="Z1" t="s">
        <v>476</v>
      </c>
      <c r="AB1" t="s">
        <v>477</v>
      </c>
      <c r="AC1" t="s">
        <v>478</v>
      </c>
    </row>
    <row r="2" spans="1:30">
      <c r="A2" s="397" t="s">
        <v>479</v>
      </c>
      <c r="B2" s="397" t="s">
        <v>480</v>
      </c>
      <c r="C2" s="402">
        <v>12</v>
      </c>
      <c r="D2" s="412">
        <v>1.1376157407407409E-2</v>
      </c>
      <c r="E2" s="338">
        <v>1.3866898148148149E-2</v>
      </c>
      <c r="F2" s="413">
        <v>1.3479166666666667E-2</v>
      </c>
      <c r="G2" s="353">
        <v>1.3908796296296296E-2</v>
      </c>
      <c r="H2" s="353">
        <v>1.4179398148148148E-2</v>
      </c>
      <c r="I2" s="352">
        <v>1.3398148148148147E-2</v>
      </c>
      <c r="J2" s="451">
        <v>1.3376157407407408E-2</v>
      </c>
      <c r="K2" s="352">
        <v>1.3212962962962963E-2</v>
      </c>
      <c r="L2" s="352">
        <v>1.3189814814814814E-2</v>
      </c>
      <c r="M2" s="352">
        <v>1.3037037037037036E-2</v>
      </c>
      <c r="N2" s="214">
        <v>1.2888888888888887E-2</v>
      </c>
      <c r="O2" s="521">
        <v>1.2888888888888887E-2</v>
      </c>
      <c r="P2" s="326">
        <f t="shared" ref="P2" si="0">O2/3.10686</f>
        <v>4.1485258070492028E-3</v>
      </c>
      <c r="Q2" s="340">
        <v>1.2888888888888887E-2</v>
      </c>
      <c r="R2" s="340">
        <v>1.2951388888888887E-2</v>
      </c>
      <c r="S2" s="340"/>
      <c r="T2" s="213">
        <f t="shared" ref="T2" si="1">R2-O2</f>
        <v>6.2500000000000056E-5</v>
      </c>
      <c r="U2" s="406"/>
      <c r="V2" s="213"/>
      <c r="W2" s="406"/>
      <c r="X2" s="454" t="str">
        <f t="shared" ref="X2" si="2">IF(O2&lt;Q2, "YES", "NO")</f>
        <v>NO</v>
      </c>
      <c r="Y2" s="447">
        <f t="shared" ref="Y2" si="3">Q2-O2</f>
        <v>0</v>
      </c>
      <c r="Z2" s="449">
        <v>1.2880787037037036E-2</v>
      </c>
      <c r="AA2" s="449">
        <f t="shared" ref="AA2" si="4">Z2/(5000-185)</f>
        <v>2.6751374947117417E-6</v>
      </c>
      <c r="AB2" s="449">
        <f t="shared" ref="AB2" si="5">AA2*185</f>
        <v>4.9490043652167227E-4</v>
      </c>
      <c r="AC2" s="449">
        <f t="shared" ref="AC2" si="6">Z2+AB2</f>
        <v>1.3375687473558709E-2</v>
      </c>
    </row>
    <row r="3" spans="1:30">
      <c r="A3" s="397" t="s">
        <v>432</v>
      </c>
      <c r="B3" s="397" t="s">
        <v>481</v>
      </c>
      <c r="C3" s="402">
        <v>11</v>
      </c>
      <c r="D3" s="412">
        <v>1.2010416666666668E-2</v>
      </c>
      <c r="E3" s="338">
        <v>1.3877314814814815E-2</v>
      </c>
      <c r="F3" s="413">
        <v>1.3489583333333334E-2</v>
      </c>
      <c r="G3" s="353">
        <v>1.3805324074074074E-2</v>
      </c>
      <c r="H3" s="353">
        <v>1.4126157407407407E-2</v>
      </c>
      <c r="I3" s="352">
        <v>1.3467592592592594E-2</v>
      </c>
      <c r="J3" s="452">
        <v>1.3422453703703702E-2</v>
      </c>
      <c r="K3" s="289">
        <v>1.3239583333333334E-2</v>
      </c>
      <c r="L3" s="353">
        <v>1.3295138888888889E-2</v>
      </c>
      <c r="M3" s="289">
        <v>1.3045138888888889E-2</v>
      </c>
      <c r="N3" s="340">
        <v>1.4701388888888891E-2</v>
      </c>
      <c r="O3" s="339">
        <f t="shared" ref="O3:O15" si="7">MIN(E3:M3)</f>
        <v>1.3045138888888889E-2</v>
      </c>
      <c r="P3" s="326">
        <f t="shared" ref="P3:P46" si="8">O3/3.10686</f>
        <v>4.1988177416712978E-3</v>
      </c>
      <c r="Q3" s="340">
        <v>1.3045138888888889E-2</v>
      </c>
      <c r="R3" s="340">
        <v>1.3458333333333334E-2</v>
      </c>
      <c r="S3" s="340"/>
      <c r="T3" s="213">
        <f t="shared" ref="T3:T10" si="9">R3-O3</f>
        <v>4.131944444444452E-4</v>
      </c>
      <c r="U3" s="406"/>
      <c r="V3" s="213"/>
      <c r="W3" s="406"/>
      <c r="X3" s="454" t="str">
        <f t="shared" ref="X3:X46" si="10">IF(O3&lt;Q3, "YES", "NO")</f>
        <v>NO</v>
      </c>
      <c r="Y3" s="447">
        <f t="shared" ref="Y3:Y46" si="11">Q3-O3</f>
        <v>0</v>
      </c>
      <c r="Z3" s="449">
        <v>1.2925925925925926E-2</v>
      </c>
      <c r="AA3" s="449">
        <f>Z3/(5000-185)</f>
        <v>2.6845121341486865E-6</v>
      </c>
      <c r="AB3" s="449">
        <f>AA3*185</f>
        <v>4.9663474481750696E-4</v>
      </c>
      <c r="AC3" s="449">
        <f>Z3+AB3</f>
        <v>1.3422560670743433E-2</v>
      </c>
      <c r="AD3" s="447">
        <f>Q3-AC3</f>
        <v>-3.7742178185454396E-4</v>
      </c>
    </row>
    <row r="4" spans="1:30">
      <c r="A4" s="397" t="s">
        <v>24</v>
      </c>
      <c r="B4" s="397" t="s">
        <v>482</v>
      </c>
      <c r="C4" s="402">
        <v>10</v>
      </c>
      <c r="D4" s="353">
        <v>1.2571759259259256E-2</v>
      </c>
      <c r="E4" s="411">
        <v>1.5309027777777777E-2</v>
      </c>
      <c r="F4" s="338">
        <v>1.4790509259259258E-2</v>
      </c>
      <c r="G4" s="353">
        <v>1.529375E-2</v>
      </c>
      <c r="H4" s="353">
        <v>1.5189814814814816E-2</v>
      </c>
      <c r="I4" s="352">
        <v>1.4457175925925927E-2</v>
      </c>
      <c r="J4" s="451">
        <v>1.4321759259259262E-2</v>
      </c>
      <c r="K4" s="289">
        <v>1.3878472222222223E-2</v>
      </c>
      <c r="L4" s="353">
        <v>1.3973379629629629E-2</v>
      </c>
      <c r="M4" s="289">
        <v>1.3577546296296296E-2</v>
      </c>
      <c r="N4" s="214"/>
      <c r="O4" s="339">
        <f t="shared" si="7"/>
        <v>1.3577546296296296E-2</v>
      </c>
      <c r="P4" s="326">
        <f t="shared" si="8"/>
        <v>4.3701828522354708E-3</v>
      </c>
      <c r="Q4" s="340">
        <v>1.3577546296296296E-2</v>
      </c>
      <c r="R4" s="340">
        <v>1.393402777777778E-2</v>
      </c>
      <c r="S4" s="340"/>
      <c r="T4" s="213">
        <f t="shared" si="9"/>
        <v>3.5648148148148366E-4</v>
      </c>
      <c r="U4" s="406"/>
      <c r="V4" s="213"/>
      <c r="W4" s="406"/>
      <c r="X4" s="454" t="str">
        <f t="shared" si="10"/>
        <v>NO</v>
      </c>
      <c r="Y4" s="447">
        <f t="shared" si="11"/>
        <v>0</v>
      </c>
      <c r="Z4" s="449">
        <v>1.3791666666666667E-2</v>
      </c>
      <c r="AA4" s="449">
        <f>Z4/(5000-185)</f>
        <v>2.864312911041883E-6</v>
      </c>
      <c r="AB4" s="449">
        <f>AA4*185</f>
        <v>5.2989788854274837E-4</v>
      </c>
      <c r="AC4" s="449">
        <f>Z4+AB4</f>
        <v>1.4321564555209415E-2</v>
      </c>
      <c r="AD4" s="447"/>
    </row>
    <row r="5" spans="1:30">
      <c r="A5" s="397" t="s">
        <v>430</v>
      </c>
      <c r="B5" s="397" t="s">
        <v>431</v>
      </c>
      <c r="C5" s="402">
        <v>11</v>
      </c>
      <c r="D5" s="353">
        <v>1.2645833333333334E-2</v>
      </c>
      <c r="E5" s="338">
        <v>1.4512731481481481E-2</v>
      </c>
      <c r="F5" s="456">
        <v>1.3618055555555555E-2</v>
      </c>
      <c r="G5" s="353">
        <v>1.4527546296296297E-2</v>
      </c>
      <c r="H5" s="353">
        <v>1.4822916666666665E-2</v>
      </c>
      <c r="I5" s="353">
        <v>1.3973379629629629E-2</v>
      </c>
      <c r="J5" s="450">
        <v>1.4361111111111111E-2</v>
      </c>
      <c r="K5" s="353">
        <v>1.3677083333333333E-2</v>
      </c>
      <c r="L5" s="353">
        <v>1.3988425925925927E-2</v>
      </c>
      <c r="M5" s="353">
        <v>1.4046296296296295E-2</v>
      </c>
      <c r="N5" s="340"/>
      <c r="O5" s="339">
        <f t="shared" si="7"/>
        <v>1.3618055555555555E-2</v>
      </c>
      <c r="P5" s="326">
        <f t="shared" si="8"/>
        <v>4.3832215019523101E-3</v>
      </c>
      <c r="Q5" s="340">
        <v>1.3618055555555555E-2</v>
      </c>
      <c r="R5" s="340">
        <v>1.3663194444444445E-2</v>
      </c>
      <c r="S5" s="340"/>
      <c r="T5" s="213">
        <f t="shared" si="9"/>
        <v>4.51388888888897E-5</v>
      </c>
      <c r="U5" s="406"/>
      <c r="V5" s="213"/>
      <c r="W5" s="406"/>
      <c r="X5" s="454" t="str">
        <f t="shared" si="10"/>
        <v>NO</v>
      </c>
      <c r="Y5" s="447">
        <f t="shared" si="11"/>
        <v>0</v>
      </c>
      <c r="Z5" s="449">
        <v>1.382986111111111E-2</v>
      </c>
      <c r="AA5" s="449">
        <f>Z5/(5000-185)</f>
        <v>2.8722452982577593E-6</v>
      </c>
      <c r="AB5" s="449">
        <f>AA5*185</f>
        <v>5.3136538017768545E-4</v>
      </c>
      <c r="AC5" s="449">
        <f>Z5+AB5</f>
        <v>1.4361226491288796E-2</v>
      </c>
      <c r="AD5" s="447"/>
    </row>
    <row r="6" spans="1:30">
      <c r="A6" s="397" t="s">
        <v>356</v>
      </c>
      <c r="B6" s="397" t="s">
        <v>357</v>
      </c>
      <c r="C6" s="402">
        <v>8</v>
      </c>
      <c r="D6" s="373">
        <v>1.3186342592592592E-2</v>
      </c>
      <c r="E6" s="410">
        <v>1.5890046296296298E-2</v>
      </c>
      <c r="F6" s="338">
        <v>1.4935185185185185E-2</v>
      </c>
      <c r="G6" s="353">
        <v>1.5332638888888889E-2</v>
      </c>
      <c r="H6" s="353">
        <v>1.4957175925925928E-2</v>
      </c>
      <c r="I6" s="289">
        <v>1.4631944444444446E-2</v>
      </c>
      <c r="J6" s="452">
        <v>1.4304398148148148E-2</v>
      </c>
      <c r="K6" s="289">
        <v>1.4173611111111111E-2</v>
      </c>
      <c r="L6" s="289">
        <v>1.4087962962962962E-2</v>
      </c>
      <c r="M6" s="289">
        <v>1.4056712962962964E-2</v>
      </c>
      <c r="N6" s="214"/>
      <c r="O6" s="339">
        <f t="shared" si="7"/>
        <v>1.4056712962962964E-2</v>
      </c>
      <c r="P6" s="326">
        <f t="shared" si="8"/>
        <v>4.5244114517432269E-3</v>
      </c>
      <c r="Q6" s="340">
        <v>1.4056712962962964E-2</v>
      </c>
      <c r="R6" s="340">
        <v>1.4763888888888889E-2</v>
      </c>
      <c r="S6" s="340"/>
      <c r="T6" s="213">
        <f t="shared" si="9"/>
        <v>7.0717592592592533E-4</v>
      </c>
      <c r="U6" s="406"/>
      <c r="V6" s="213"/>
      <c r="W6" s="406"/>
      <c r="X6" s="454" t="str">
        <f t="shared" si="10"/>
        <v>NO</v>
      </c>
      <c r="Y6" s="447">
        <f t="shared" si="11"/>
        <v>0</v>
      </c>
      <c r="Z6" s="449">
        <v>1.3775462962962962E-2</v>
      </c>
      <c r="AA6" s="449">
        <f>Z6/(5000-185)</f>
        <v>2.8609476558593896E-6</v>
      </c>
      <c r="AB6" s="449">
        <f>AA6*185</f>
        <v>5.2927531633398706E-4</v>
      </c>
      <c r="AC6" s="449">
        <f>Z6+AB6</f>
        <v>1.4304738279296949E-2</v>
      </c>
      <c r="AD6" s="447">
        <f>Q6-AC6</f>
        <v>-2.4802531633398572E-4</v>
      </c>
    </row>
    <row r="7" spans="1:30">
      <c r="A7" s="397" t="s">
        <v>363</v>
      </c>
      <c r="B7" s="397" t="s">
        <v>364</v>
      </c>
      <c r="C7" s="402">
        <v>10</v>
      </c>
      <c r="D7" s="412">
        <v>1.3089120370370369E-2</v>
      </c>
      <c r="E7" s="339">
        <v>1.6427083333333335E-2</v>
      </c>
      <c r="F7" s="459">
        <v>1.653935185185185E-2</v>
      </c>
      <c r="G7" s="340">
        <v>1.7479976851851851E-2</v>
      </c>
      <c r="H7" s="340" t="s">
        <v>365</v>
      </c>
      <c r="I7" s="341">
        <v>1.5978009259259258E-2</v>
      </c>
      <c r="J7" s="214">
        <v>1.5420138888888888E-2</v>
      </c>
      <c r="K7" s="214">
        <v>1.5118055555555556E-2</v>
      </c>
      <c r="L7" s="340">
        <v>1.5253472222222222E-2</v>
      </c>
      <c r="M7" s="289">
        <v>1.4839120370370371E-2</v>
      </c>
      <c r="N7" s="214"/>
      <c r="O7" s="339">
        <f t="shared" si="7"/>
        <v>1.4839120370370371E-2</v>
      </c>
      <c r="P7" s="326">
        <f t="shared" si="8"/>
        <v>4.7762436577027511E-3</v>
      </c>
      <c r="Q7" s="340">
        <v>1.4839120370370371E-2</v>
      </c>
      <c r="R7" s="340">
        <v>1.5479166666666667E-2</v>
      </c>
      <c r="S7" s="340"/>
      <c r="T7" s="213">
        <f t="shared" si="9"/>
        <v>6.4004629629629654E-4</v>
      </c>
      <c r="U7" s="406"/>
      <c r="V7" s="213"/>
      <c r="W7" s="406"/>
      <c r="X7" s="454" t="str">
        <f t="shared" si="10"/>
        <v>NO</v>
      </c>
      <c r="Y7" s="447">
        <f t="shared" si="11"/>
        <v>0</v>
      </c>
    </row>
    <row r="8" spans="1:30">
      <c r="A8" s="397" t="s">
        <v>366</v>
      </c>
      <c r="B8" s="397" t="s">
        <v>367</v>
      </c>
      <c r="C8" s="402">
        <v>8</v>
      </c>
      <c r="D8" s="353">
        <v>1.3179398148148147E-2</v>
      </c>
      <c r="E8" s="457">
        <v>1.662962962962963E-2</v>
      </c>
      <c r="F8" s="460">
        <v>1.6225694444444442E-2</v>
      </c>
      <c r="G8" s="340">
        <v>1.769652777777778E-2</v>
      </c>
      <c r="H8" s="340">
        <v>1.6447916666666666E-2</v>
      </c>
      <c r="I8" s="214">
        <v>1.5979166666666666E-2</v>
      </c>
      <c r="J8" s="340">
        <v>1.6157407407407409E-2</v>
      </c>
      <c r="K8" s="214">
        <v>1.5248842592592592E-2</v>
      </c>
      <c r="L8" s="340">
        <v>1.5587962962962963E-2</v>
      </c>
      <c r="M8" s="289">
        <v>1.4892361111111111E-2</v>
      </c>
      <c r="N8" s="214"/>
      <c r="O8" s="339">
        <f t="shared" si="7"/>
        <v>1.4892361111111111E-2</v>
      </c>
      <c r="P8" s="326">
        <f t="shared" si="8"/>
        <v>4.7933801687591688E-3</v>
      </c>
      <c r="Q8" s="340">
        <v>1.4892361111111111E-2</v>
      </c>
      <c r="R8" s="340">
        <v>1.5991898148148147E-2</v>
      </c>
      <c r="S8" s="340"/>
      <c r="T8" s="213">
        <f t="shared" si="9"/>
        <v>1.099537037037036E-3</v>
      </c>
      <c r="U8" s="406"/>
      <c r="V8" s="213"/>
      <c r="W8" s="406"/>
      <c r="X8" s="454" t="str">
        <f t="shared" si="10"/>
        <v>NO</v>
      </c>
      <c r="Y8" s="447">
        <f t="shared" si="11"/>
        <v>0</v>
      </c>
    </row>
    <row r="9" spans="1:30">
      <c r="A9" s="397" t="s">
        <v>360</v>
      </c>
      <c r="B9" s="397" t="s">
        <v>361</v>
      </c>
      <c r="C9" s="402">
        <v>10</v>
      </c>
      <c r="D9" s="373">
        <v>1.3366898148148149E-2</v>
      </c>
      <c r="E9" s="458">
        <v>1.611574074074074E-2</v>
      </c>
      <c r="F9" s="338">
        <v>1.5523148148148147E-2</v>
      </c>
      <c r="G9" s="353">
        <v>1.5979398148148149E-2</v>
      </c>
      <c r="H9" s="340">
        <v>1.7756944444444447E-2</v>
      </c>
      <c r="I9" s="352">
        <v>1.54375E-2</v>
      </c>
      <c r="J9" s="451">
        <v>1.5171296296296296E-2</v>
      </c>
      <c r="K9" s="352">
        <v>1.495949074074074E-2</v>
      </c>
      <c r="L9" s="353">
        <v>1.5237268518518518E-2</v>
      </c>
      <c r="M9" s="340">
        <v>1.4998842592592591E-2</v>
      </c>
      <c r="N9" s="340"/>
      <c r="O9" s="339">
        <f t="shared" si="7"/>
        <v>1.495949074074074E-2</v>
      </c>
      <c r="P9" s="326">
        <f t="shared" si="8"/>
        <v>4.8149870740042166E-3</v>
      </c>
      <c r="Q9" s="340">
        <v>1.4468750000000001E-2</v>
      </c>
      <c r="R9" s="340">
        <v>1.4468750000000001E-2</v>
      </c>
      <c r="S9" s="340"/>
      <c r="T9" s="213">
        <f t="shared" si="9"/>
        <v>-4.9074074074073951E-4</v>
      </c>
      <c r="U9" s="406"/>
      <c r="V9" s="213"/>
      <c r="W9" s="406"/>
      <c r="X9" s="454" t="str">
        <f t="shared" si="10"/>
        <v>NO</v>
      </c>
      <c r="Y9" s="447">
        <f t="shared" si="11"/>
        <v>-4.9074074074073951E-4</v>
      </c>
      <c r="Z9" s="449">
        <v>1.4609953703703703E-2</v>
      </c>
      <c r="AA9" s="449">
        <f>Z9/(5000-185)</f>
        <v>3.0342582977577783E-6</v>
      </c>
      <c r="AB9" s="449">
        <f>AA9*185</f>
        <v>5.6133778508518899E-4</v>
      </c>
      <c r="AC9" s="449">
        <f>Z9+AB9</f>
        <v>1.5171291488788891E-2</v>
      </c>
      <c r="AD9" s="447"/>
    </row>
    <row r="10" spans="1:30">
      <c r="A10" s="397" t="s">
        <v>483</v>
      </c>
      <c r="B10" s="397" t="s">
        <v>484</v>
      </c>
      <c r="C10" s="402">
        <v>12</v>
      </c>
      <c r="D10" s="373">
        <v>1.6274305555555556E-2</v>
      </c>
      <c r="E10" s="338">
        <v>1.6067129629629629E-2</v>
      </c>
      <c r="F10" s="411">
        <v>1.5652777777777776E-2</v>
      </c>
      <c r="G10" s="353">
        <v>1.6566666666666667E-2</v>
      </c>
      <c r="H10" s="353">
        <v>1.623263888888889E-2</v>
      </c>
      <c r="I10" s="340">
        <v>1.5660879629629629E-2</v>
      </c>
      <c r="J10" s="451">
        <v>1.5127314814814816E-2</v>
      </c>
      <c r="K10" s="340">
        <v>1.5163194444444444E-2</v>
      </c>
      <c r="L10" s="289">
        <v>1.499074074074074E-2</v>
      </c>
      <c r="M10" s="340">
        <v>1.5143518518518516E-2</v>
      </c>
      <c r="N10" s="340"/>
      <c r="O10" s="339">
        <f t="shared" si="7"/>
        <v>1.499074074074074E-2</v>
      </c>
      <c r="P10" s="326">
        <f t="shared" si="8"/>
        <v>4.8250454609286356E-3</v>
      </c>
      <c r="Q10" s="340">
        <v>1.499074074074074E-2</v>
      </c>
      <c r="R10" s="340">
        <v>1.5015046296296295E-2</v>
      </c>
      <c r="S10" s="340"/>
      <c r="T10" s="213">
        <f t="shared" si="9"/>
        <v>2.4305555555555192E-5</v>
      </c>
      <c r="U10" s="406"/>
      <c r="V10" s="213"/>
      <c r="W10" s="406"/>
      <c r="X10" s="454" t="str">
        <f t="shared" si="10"/>
        <v>NO</v>
      </c>
      <c r="Y10" s="447">
        <f t="shared" si="11"/>
        <v>0</v>
      </c>
      <c r="Z10" s="449">
        <v>1.456712962962963E-2</v>
      </c>
      <c r="AA10" s="449">
        <f>Z10/(5000-185)</f>
        <v>3.0253644090611899E-6</v>
      </c>
      <c r="AB10" s="449">
        <f>AA10*185</f>
        <v>5.5969241567632017E-4</v>
      </c>
      <c r="AC10" s="449">
        <f>Z10+AB10</f>
        <v>1.512682204530595E-2</v>
      </c>
    </row>
    <row r="11" spans="1:30">
      <c r="A11" s="397" t="s">
        <v>358</v>
      </c>
      <c r="B11" s="397" t="s">
        <v>359</v>
      </c>
      <c r="C11" s="402">
        <v>9</v>
      </c>
      <c r="D11" s="373">
        <v>1.3505787037037038E-2</v>
      </c>
      <c r="E11" s="416">
        <v>1.683449074074074E-2</v>
      </c>
      <c r="F11" s="421">
        <v>1.6096064814814817E-2</v>
      </c>
      <c r="G11" s="340">
        <v>1.6960069444444444E-2</v>
      </c>
      <c r="H11" s="347">
        <v>1.6644675925925927E-2</v>
      </c>
      <c r="I11" s="214">
        <v>1.5942129629629629E-2</v>
      </c>
      <c r="J11" s="292">
        <v>1.5829861111111111E-2</v>
      </c>
      <c r="K11" s="292">
        <v>1.5230324074074071E-2</v>
      </c>
      <c r="L11" s="340">
        <v>1.5586805555555555E-2</v>
      </c>
      <c r="M11" s="214">
        <v>1.5001157407407407E-2</v>
      </c>
      <c r="N11" s="214"/>
      <c r="O11" s="339">
        <f t="shared" si="7"/>
        <v>1.5001157407407407E-2</v>
      </c>
      <c r="P11" s="326">
        <f t="shared" si="8"/>
        <v>4.8283982565701083E-3</v>
      </c>
      <c r="Q11" s="340">
        <v>1.5001157407407407E-2</v>
      </c>
      <c r="R11" s="340"/>
      <c r="S11" s="405">
        <v>1.683449074074074E-2</v>
      </c>
      <c r="T11" s="407" t="e">
        <f>#REF!-O11</f>
        <v>#REF!</v>
      </c>
      <c r="U11" s="406"/>
      <c r="V11" s="213"/>
      <c r="W11" s="406"/>
      <c r="X11" s="454" t="str">
        <f t="shared" si="10"/>
        <v>NO</v>
      </c>
      <c r="Y11" s="447">
        <f t="shared" si="11"/>
        <v>0</v>
      </c>
    </row>
    <row r="12" spans="1:30">
      <c r="A12" s="397" t="s">
        <v>363</v>
      </c>
      <c r="B12" s="397" t="s">
        <v>434</v>
      </c>
      <c r="C12" s="402">
        <v>11</v>
      </c>
      <c r="D12" s="353">
        <v>1.2788194444444444E-2</v>
      </c>
      <c r="E12" s="448">
        <v>1.625810185185185E-2</v>
      </c>
      <c r="F12" s="310">
        <v>1.6047453703703706E-2</v>
      </c>
      <c r="G12" s="340">
        <v>1.7052893518518516E-2</v>
      </c>
      <c r="H12" s="340">
        <v>1.6810185185185185E-2</v>
      </c>
      <c r="I12" s="214">
        <v>1.5831018518518519E-2</v>
      </c>
      <c r="J12" s="214">
        <v>1.550462962962963E-2</v>
      </c>
      <c r="K12" s="289">
        <v>1.5023148148148148E-2</v>
      </c>
      <c r="L12" s="340">
        <v>1.5355324074074075E-2</v>
      </c>
      <c r="M12" s="340">
        <v>1.5130787037037038E-2</v>
      </c>
      <c r="N12" s="340"/>
      <c r="O12" s="339">
        <f t="shared" si="7"/>
        <v>1.5023148148148148E-2</v>
      </c>
      <c r="P12" s="326">
        <f t="shared" si="8"/>
        <v>4.835476380702107E-3</v>
      </c>
      <c r="Q12" s="340">
        <v>1.5023148148148148E-2</v>
      </c>
      <c r="R12" s="340"/>
      <c r="S12" s="405">
        <v>1.625810185185185E-2</v>
      </c>
      <c r="T12" s="407" t="e">
        <f>#REF!-O12</f>
        <v>#REF!</v>
      </c>
      <c r="U12" s="406"/>
      <c r="V12" s="213"/>
      <c r="W12" s="406"/>
      <c r="X12" s="454" t="str">
        <f t="shared" si="10"/>
        <v>NO</v>
      </c>
      <c r="Y12" s="447">
        <f t="shared" si="11"/>
        <v>0</v>
      </c>
    </row>
    <row r="13" spans="1:30">
      <c r="A13" s="397" t="s">
        <v>374</v>
      </c>
      <c r="B13" s="397" t="s">
        <v>92</v>
      </c>
      <c r="C13" s="402">
        <v>8</v>
      </c>
      <c r="D13" s="373">
        <v>1.3407407407407408E-2</v>
      </c>
      <c r="E13" s="416">
        <v>1.7363425925925925E-2</v>
      </c>
      <c r="F13" s="461">
        <v>1.622685185185185E-2</v>
      </c>
      <c r="G13" s="340">
        <v>1.7690162037037035E-2</v>
      </c>
      <c r="H13" s="289">
        <v>1.6223379629629633E-2</v>
      </c>
      <c r="I13" s="289">
        <v>1.5597222222222222E-2</v>
      </c>
      <c r="J13" s="453">
        <v>1.5395833333333336E-2</v>
      </c>
      <c r="K13" s="214">
        <v>1.5125000000000001E-2</v>
      </c>
      <c r="L13" s="340">
        <v>1.5409722222222222E-2</v>
      </c>
      <c r="M13" s="214">
        <v>1.5081018518518516E-2</v>
      </c>
      <c r="N13" s="214"/>
      <c r="O13" s="339">
        <f t="shared" si="7"/>
        <v>1.5081018518518516E-2</v>
      </c>
      <c r="P13" s="326">
        <f t="shared" si="8"/>
        <v>4.8541030231547336E-3</v>
      </c>
      <c r="Q13" s="340">
        <v>1.5081018518518516E-2</v>
      </c>
      <c r="R13" s="340"/>
      <c r="S13" s="405">
        <v>1.7363425925925925E-2</v>
      </c>
      <c r="T13" s="407" t="e">
        <f>#REF!-O13</f>
        <v>#REF!</v>
      </c>
      <c r="U13" s="406"/>
      <c r="V13" s="213"/>
      <c r="W13" s="406"/>
      <c r="X13" s="454" t="str">
        <f t="shared" si="10"/>
        <v>NO</v>
      </c>
      <c r="Y13" s="447">
        <f t="shared" si="11"/>
        <v>0</v>
      </c>
      <c r="Z13" s="449">
        <v>1.4826388888888889E-2</v>
      </c>
      <c r="AA13" s="449">
        <f>Z13/(5000-185)</f>
        <v>3.0792084919810777E-6</v>
      </c>
      <c r="AB13" s="449">
        <f>AA13*185</f>
        <v>5.6965357101649943E-4</v>
      </c>
      <c r="AC13" s="449">
        <f>Z13+AB13</f>
        <v>1.5396042459905388E-2</v>
      </c>
      <c r="AD13" s="447">
        <f>Q13-AC13</f>
        <v>-3.1502394138687231E-4</v>
      </c>
    </row>
    <row r="14" spans="1:30">
      <c r="A14" s="397" t="s">
        <v>42</v>
      </c>
      <c r="B14" s="397" t="s">
        <v>485</v>
      </c>
      <c r="C14" s="402">
        <v>12</v>
      </c>
      <c r="D14" s="373">
        <v>1.4288194444444444E-2</v>
      </c>
      <c r="E14" s="416">
        <v>1.7710648148148149E-2</v>
      </c>
      <c r="F14" s="310">
        <v>1.7288194444444443E-2</v>
      </c>
      <c r="G14" s="340">
        <v>1.7836342592592595E-2</v>
      </c>
      <c r="H14" s="340">
        <v>1.821412037037037E-2</v>
      </c>
      <c r="I14" s="214">
        <v>1.6362268518518519E-2</v>
      </c>
      <c r="J14" s="214">
        <v>1.6245370370370372E-2</v>
      </c>
      <c r="K14" s="214">
        <v>1.5783564814814813E-2</v>
      </c>
      <c r="L14" s="340" t="s">
        <v>295</v>
      </c>
      <c r="M14" s="340" t="s">
        <v>365</v>
      </c>
      <c r="N14" s="340"/>
      <c r="O14" s="339">
        <f t="shared" si="7"/>
        <v>1.5783564814814813E-2</v>
      </c>
      <c r="P14" s="326">
        <f t="shared" si="8"/>
        <v>5.0802304625296316E-3</v>
      </c>
      <c r="Q14" s="340">
        <v>1.5783564814814813E-2</v>
      </c>
      <c r="R14" s="340"/>
      <c r="S14" s="405">
        <v>1.7710648148148149E-2</v>
      </c>
      <c r="T14" s="407" t="e">
        <f>#REF!-O14</f>
        <v>#REF!</v>
      </c>
      <c r="U14" s="406"/>
      <c r="V14" s="213"/>
      <c r="W14" s="406"/>
      <c r="X14" s="454" t="str">
        <f t="shared" si="10"/>
        <v>NO</v>
      </c>
      <c r="Y14" s="447">
        <f t="shared" si="11"/>
        <v>0</v>
      </c>
    </row>
    <row r="15" spans="1:30">
      <c r="A15" s="397" t="s">
        <v>387</v>
      </c>
      <c r="B15" s="397" t="s">
        <v>388</v>
      </c>
      <c r="C15" s="402">
        <v>8</v>
      </c>
      <c r="D15" s="373">
        <v>1.4251157407407409E-2</v>
      </c>
      <c r="E15" s="416">
        <v>1.7395833333333336E-2</v>
      </c>
      <c r="F15" s="310">
        <v>1.7321759259259262E-2</v>
      </c>
      <c r="G15" s="340">
        <v>1.8283101851851852E-2</v>
      </c>
      <c r="H15" s="340">
        <v>1.8409722222222223E-2</v>
      </c>
      <c r="I15" s="214">
        <v>1.7179398148148149E-2</v>
      </c>
      <c r="J15" s="214">
        <v>1.6327546296296295E-2</v>
      </c>
      <c r="K15" s="214">
        <v>1.5864583333333331E-2</v>
      </c>
      <c r="L15" s="340">
        <v>1.6591435185185185E-2</v>
      </c>
      <c r="M15" s="340">
        <v>1.6040509259259258E-2</v>
      </c>
      <c r="N15" s="340"/>
      <c r="O15" s="339">
        <f t="shared" si="7"/>
        <v>1.5864583333333331E-2</v>
      </c>
      <c r="P15" s="326">
        <f t="shared" si="8"/>
        <v>5.1063077619633102E-3</v>
      </c>
      <c r="Q15" s="340">
        <v>1.5864583333333331E-2</v>
      </c>
      <c r="R15" s="340"/>
      <c r="S15" s="405">
        <v>1.7395833333333336E-2</v>
      </c>
      <c r="T15" s="407" t="e">
        <f>#REF!-O15</f>
        <v>#REF!</v>
      </c>
      <c r="U15" s="406"/>
      <c r="V15" s="213"/>
      <c r="W15" s="406"/>
      <c r="X15" s="454" t="str">
        <f t="shared" si="10"/>
        <v>NO</v>
      </c>
      <c r="Y15" s="447">
        <f t="shared" si="11"/>
        <v>0</v>
      </c>
    </row>
    <row r="16" spans="1:30">
      <c r="A16" s="397" t="s">
        <v>370</v>
      </c>
      <c r="B16" s="397" t="s">
        <v>371</v>
      </c>
      <c r="C16" s="402">
        <v>8</v>
      </c>
      <c r="D16" s="373">
        <v>1.5218749999999998E-2</v>
      </c>
      <c r="E16" s="369">
        <v>1.5559027777777778E-2</v>
      </c>
      <c r="F16" s="417">
        <v>1.8063657407407407E-2</v>
      </c>
      <c r="G16" s="340">
        <v>1.8840509259259258E-2</v>
      </c>
      <c r="H16" s="340">
        <v>2.0571759259259258E-2</v>
      </c>
      <c r="I16" s="418">
        <v>7.2453703703703708E-3</v>
      </c>
      <c r="J16" s="214">
        <v>1.7444444444444446E-2</v>
      </c>
      <c r="K16" s="214">
        <v>1.6243055555555556E-2</v>
      </c>
      <c r="L16" s="340">
        <v>1.7031250000000001E-2</v>
      </c>
      <c r="M16" s="214">
        <v>1.5954861111111111E-2</v>
      </c>
      <c r="N16" s="214"/>
      <c r="O16" s="339">
        <f>MIN(F16:H16, J16:M16)</f>
        <v>1.5954861111111111E-2</v>
      </c>
      <c r="P16" s="326">
        <f t="shared" si="8"/>
        <v>5.1353653241894099E-3</v>
      </c>
      <c r="Q16" s="340">
        <v>1.5954861111111111E-2</v>
      </c>
      <c r="R16" s="340"/>
      <c r="S16" s="405">
        <v>1.8063657407407407E-2</v>
      </c>
      <c r="T16" s="213"/>
      <c r="U16" s="406"/>
      <c r="V16" s="213"/>
      <c r="W16" s="406"/>
      <c r="X16" s="454" t="str">
        <f t="shared" si="10"/>
        <v>NO</v>
      </c>
      <c r="Y16" s="447">
        <f t="shared" si="11"/>
        <v>0</v>
      </c>
    </row>
    <row r="17" spans="1:25">
      <c r="A17" s="397" t="s">
        <v>376</v>
      </c>
      <c r="B17" s="397" t="s">
        <v>367</v>
      </c>
      <c r="C17" s="402">
        <v>8</v>
      </c>
      <c r="D17" s="373">
        <v>1.4574074074074074E-2</v>
      </c>
      <c r="E17" s="339">
        <v>1.7391203703703704E-2</v>
      </c>
      <c r="F17" s="339">
        <v>1.6870370370370372E-2</v>
      </c>
      <c r="G17" s="340">
        <v>1.7961805555555554E-2</v>
      </c>
      <c r="H17" s="340">
        <v>1.7221064814814814E-2</v>
      </c>
      <c r="I17" s="214">
        <v>1.6520833333333332E-2</v>
      </c>
      <c r="J17" s="214">
        <v>1.6318287037037037E-2</v>
      </c>
      <c r="K17" s="214">
        <v>1.6284722222222221E-2</v>
      </c>
      <c r="L17" s="340">
        <v>1.6533564814814817E-2</v>
      </c>
      <c r="M17" s="214">
        <v>1.6004629629629629E-2</v>
      </c>
      <c r="N17" s="214"/>
      <c r="O17" s="339">
        <f>MIN(E17:M17)</f>
        <v>1.6004629629629629E-2</v>
      </c>
      <c r="P17" s="326">
        <f t="shared" si="8"/>
        <v>5.1513842366986695E-3</v>
      </c>
      <c r="Q17" s="340">
        <v>1.6004629629629629E-2</v>
      </c>
      <c r="R17" s="340">
        <v>1.6546296296296299E-2</v>
      </c>
      <c r="S17" s="340"/>
      <c r="T17" s="213">
        <f>R17-O17</f>
        <v>5.4166666666666946E-4</v>
      </c>
      <c r="U17" s="406"/>
      <c r="V17" s="213"/>
      <c r="W17" s="406"/>
      <c r="X17" s="454" t="str">
        <f t="shared" si="10"/>
        <v>NO</v>
      </c>
      <c r="Y17" s="447">
        <f t="shared" si="11"/>
        <v>0</v>
      </c>
    </row>
    <row r="18" spans="1:25">
      <c r="A18" s="397" t="s">
        <v>436</v>
      </c>
      <c r="B18" s="397" t="s">
        <v>437</v>
      </c>
      <c r="C18" s="402">
        <v>11</v>
      </c>
      <c r="D18" s="373">
        <v>1.4133101851851853E-2</v>
      </c>
      <c r="E18" s="416">
        <v>1.7849537037037035E-2</v>
      </c>
      <c r="F18" s="310">
        <v>1.7822916666666664E-2</v>
      </c>
      <c r="G18" s="340">
        <v>1.9033680555555554E-2</v>
      </c>
      <c r="H18" s="340">
        <v>1.9452546296296298E-2</v>
      </c>
      <c r="I18" s="214">
        <v>1.7042824074074075E-2</v>
      </c>
      <c r="J18" s="214">
        <v>1.6995370370370369E-2</v>
      </c>
      <c r="K18" s="214">
        <v>1.6346064814814817E-2</v>
      </c>
      <c r="L18" s="340">
        <v>1.6798611111111111E-2</v>
      </c>
      <c r="M18" s="214">
        <v>1.6130787037037037E-2</v>
      </c>
      <c r="N18" s="214"/>
      <c r="O18" s="339">
        <f>MIN(E18:M18)</f>
        <v>1.6130787037037037E-2</v>
      </c>
      <c r="P18" s="326">
        <f t="shared" si="8"/>
        <v>5.191990317245398E-3</v>
      </c>
      <c r="Q18" s="340">
        <v>1.6130787037037037E-2</v>
      </c>
      <c r="R18" s="340"/>
      <c r="S18" s="405">
        <v>1.7849537037037035E-2</v>
      </c>
      <c r="T18" s="407" t="e">
        <f>#REF!-O18</f>
        <v>#REF!</v>
      </c>
      <c r="U18" s="406"/>
      <c r="V18" s="213"/>
      <c r="W18" s="406"/>
      <c r="X18" s="454" t="str">
        <f t="shared" si="10"/>
        <v>NO</v>
      </c>
      <c r="Y18" s="447">
        <f t="shared" si="11"/>
        <v>0</v>
      </c>
    </row>
    <row r="19" spans="1:25" ht="12" customHeight="1">
      <c r="A19" s="397" t="s">
        <v>42</v>
      </c>
      <c r="B19" s="397" t="s">
        <v>147</v>
      </c>
      <c r="C19" s="402">
        <v>12</v>
      </c>
      <c r="D19" s="373">
        <v>1.4876157407407407E-2</v>
      </c>
      <c r="E19" s="339">
        <v>1.7745370370370373E-2</v>
      </c>
      <c r="F19" s="326">
        <v>1.812037037037037E-2</v>
      </c>
      <c r="G19" s="340">
        <v>1.8488310185185184E-2</v>
      </c>
      <c r="H19" s="340">
        <v>1.8827546296296297E-2</v>
      </c>
      <c r="I19" s="341">
        <v>1.7467592592592594E-2</v>
      </c>
      <c r="J19" s="341">
        <v>1.7312499999999998E-2</v>
      </c>
      <c r="K19" s="341">
        <v>1.6506944444444446E-2</v>
      </c>
      <c r="L19" s="340">
        <v>1.6552083333333332E-2</v>
      </c>
      <c r="M19" s="341">
        <v>1.6284722222222221E-2</v>
      </c>
      <c r="N19" s="341"/>
      <c r="O19" s="339">
        <f>MIN(E19:M19)</f>
        <v>1.6284722222222221E-2</v>
      </c>
      <c r="P19" s="326">
        <f t="shared" si="8"/>
        <v>5.2415371861693864E-3</v>
      </c>
      <c r="Q19" s="340">
        <v>1.5702546296296298E-2</v>
      </c>
      <c r="R19" s="340">
        <v>1.5702546296296298E-2</v>
      </c>
      <c r="S19" s="340"/>
      <c r="T19" s="213">
        <f>R19-O19</f>
        <v>-5.8217592592592349E-4</v>
      </c>
      <c r="U19" s="406"/>
      <c r="V19" s="213"/>
      <c r="W19" s="406"/>
      <c r="X19" s="454" t="str">
        <f t="shared" si="10"/>
        <v>NO</v>
      </c>
      <c r="Y19" s="447">
        <f t="shared" si="11"/>
        <v>-5.8217592592592349E-4</v>
      </c>
    </row>
    <row r="20" spans="1:25">
      <c r="A20" s="397" t="s">
        <v>59</v>
      </c>
      <c r="B20" s="397" t="s">
        <v>486</v>
      </c>
      <c r="C20" s="402">
        <v>12</v>
      </c>
      <c r="D20" s="340" t="s">
        <v>365</v>
      </c>
      <c r="E20" s="403" t="s">
        <v>365</v>
      </c>
      <c r="F20" s="403" t="s">
        <v>365</v>
      </c>
      <c r="G20" s="420">
        <v>1.8325347222222222E-2</v>
      </c>
      <c r="H20" s="404">
        <v>1.8731481481481481E-2</v>
      </c>
      <c r="I20" s="341">
        <v>1.6826388888888887E-2</v>
      </c>
      <c r="J20" s="404" t="s">
        <v>365</v>
      </c>
      <c r="K20" s="229">
        <v>1.6309027777777776E-2</v>
      </c>
      <c r="L20" s="404">
        <v>1.6914351851851851E-2</v>
      </c>
      <c r="M20" s="404">
        <v>1.6829861111111111E-2</v>
      </c>
      <c r="N20" s="404"/>
      <c r="O20" s="339">
        <f>MIN(E20:M20)</f>
        <v>1.6309027777777776E-2</v>
      </c>
      <c r="P20" s="326">
        <f t="shared" si="8"/>
        <v>5.24936037599949E-3</v>
      </c>
      <c r="Q20" s="404">
        <v>1.6309027777777776E-2</v>
      </c>
      <c r="R20" s="404"/>
      <c r="S20" s="404"/>
      <c r="T20" s="409"/>
      <c r="U20" s="406"/>
      <c r="V20" s="409"/>
      <c r="W20" s="406"/>
      <c r="X20" s="454" t="str">
        <f t="shared" si="10"/>
        <v>NO</v>
      </c>
      <c r="Y20" s="447">
        <f t="shared" si="11"/>
        <v>0</v>
      </c>
    </row>
    <row r="21" spans="1:25">
      <c r="A21" s="397" t="s">
        <v>382</v>
      </c>
      <c r="B21" s="397" t="s">
        <v>383</v>
      </c>
      <c r="C21" s="402">
        <v>7</v>
      </c>
      <c r="D21" s="340" t="s">
        <v>365</v>
      </c>
      <c r="E21" s="372">
        <v>8.4791666666666678E-3</v>
      </c>
      <c r="F21" s="403" t="s">
        <v>365</v>
      </c>
      <c r="G21" s="418">
        <v>9.1208333333333332E-3</v>
      </c>
      <c r="H21" s="404" t="s">
        <v>365</v>
      </c>
      <c r="I21" s="418">
        <v>7.4548611111111109E-3</v>
      </c>
      <c r="J21" s="404" t="s">
        <v>365</v>
      </c>
      <c r="K21" s="419">
        <v>1.7321759259259262E-2</v>
      </c>
      <c r="L21" s="229">
        <v>1.7166666666666667E-2</v>
      </c>
      <c r="M21" s="229">
        <v>1.6488425925925924E-2</v>
      </c>
      <c r="N21" s="229"/>
      <c r="O21" s="339">
        <f>MIN(K21:M21)</f>
        <v>1.6488425925925924E-2</v>
      </c>
      <c r="P21" s="326">
        <f t="shared" si="8"/>
        <v>5.3071029676026353E-3</v>
      </c>
      <c r="Q21" s="404">
        <v>1.6488425925925924E-2</v>
      </c>
      <c r="R21" s="404"/>
      <c r="S21" s="404"/>
      <c r="T21" s="409"/>
      <c r="U21" s="406"/>
      <c r="V21" s="409"/>
      <c r="W21" s="406"/>
      <c r="X21" s="454" t="str">
        <f t="shared" si="10"/>
        <v>NO</v>
      </c>
      <c r="Y21" s="447">
        <f t="shared" si="11"/>
        <v>0</v>
      </c>
    </row>
    <row r="22" spans="1:25" ht="12" customHeight="1">
      <c r="A22" s="397" t="s">
        <v>368</v>
      </c>
      <c r="B22" s="397" t="s">
        <v>369</v>
      </c>
      <c r="C22" s="402">
        <v>9</v>
      </c>
      <c r="D22" s="373">
        <v>1.4635416666666666E-2</v>
      </c>
      <c r="E22" s="339">
        <v>1.8737268518518518E-2</v>
      </c>
      <c r="F22" s="339">
        <v>1.7988425925925925E-2</v>
      </c>
      <c r="G22" s="340" t="s">
        <v>365</v>
      </c>
      <c r="H22" s="340" t="s">
        <v>295</v>
      </c>
      <c r="I22" s="341">
        <v>1.7480324074074075E-2</v>
      </c>
      <c r="J22" s="341">
        <v>1.7435185185185186E-2</v>
      </c>
      <c r="K22" s="341">
        <v>1.6543981481481482E-2</v>
      </c>
      <c r="L22" s="340">
        <v>1.7011574074074075E-2</v>
      </c>
      <c r="M22" s="340">
        <v>1.6651620370370369E-2</v>
      </c>
      <c r="N22" s="340"/>
      <c r="O22" s="339">
        <f>MIN(E22:M22)</f>
        <v>1.6543981481481482E-2</v>
      </c>
      <c r="P22" s="326">
        <f t="shared" si="8"/>
        <v>5.3249845443571588E-3</v>
      </c>
      <c r="Q22" s="340">
        <v>1.6385416666666666E-2</v>
      </c>
      <c r="R22" s="340">
        <v>1.6385416666666666E-2</v>
      </c>
      <c r="S22" s="340"/>
      <c r="T22" s="213">
        <f>R22-O22</f>
        <v>-1.5856481481481624E-4</v>
      </c>
      <c r="U22" s="406"/>
      <c r="V22" s="213"/>
      <c r="W22" s="406"/>
      <c r="X22" s="454" t="str">
        <f t="shared" si="10"/>
        <v>NO</v>
      </c>
      <c r="Y22" s="447">
        <f t="shared" si="11"/>
        <v>-1.5856481481481624E-4</v>
      </c>
    </row>
    <row r="23" spans="1:25">
      <c r="A23" s="397" t="s">
        <v>463</v>
      </c>
      <c r="B23" s="397" t="s">
        <v>464</v>
      </c>
      <c r="C23" s="402">
        <v>7</v>
      </c>
      <c r="D23" s="373">
        <v>1.537962962962963E-2</v>
      </c>
      <c r="E23" s="372">
        <v>7.9247685185185185E-3</v>
      </c>
      <c r="F23" s="326" t="s">
        <v>365</v>
      </c>
      <c r="G23" s="418">
        <v>8.8629629629629631E-3</v>
      </c>
      <c r="H23" s="374">
        <v>1.1267361111111112E-2</v>
      </c>
      <c r="I23" s="418">
        <v>7.2268518518518515E-3</v>
      </c>
      <c r="J23" s="340" t="s">
        <v>365</v>
      </c>
      <c r="K23" s="419">
        <v>1.7633101851851851E-2</v>
      </c>
      <c r="L23" s="214">
        <v>1.7341435185185185E-2</v>
      </c>
      <c r="M23" s="214">
        <v>1.6732638888888887E-2</v>
      </c>
      <c r="N23" s="214"/>
      <c r="O23" s="339">
        <f>MIN(K23:M23)</f>
        <v>1.6732638888888887E-2</v>
      </c>
      <c r="P23" s="326">
        <f t="shared" si="8"/>
        <v>5.3857073987527235E-3</v>
      </c>
      <c r="Q23" s="340">
        <v>1.6732638888888887E-2</v>
      </c>
      <c r="R23" s="340"/>
      <c r="S23" s="340"/>
      <c r="T23" s="213"/>
      <c r="U23" s="406"/>
      <c r="V23" s="213"/>
      <c r="W23" s="406"/>
      <c r="X23" s="454" t="str">
        <f t="shared" si="10"/>
        <v>NO</v>
      </c>
      <c r="Y23" s="447">
        <f t="shared" si="11"/>
        <v>0</v>
      </c>
    </row>
    <row r="24" spans="1:25">
      <c r="A24" s="397" t="s">
        <v>445</v>
      </c>
      <c r="B24" s="397" t="s">
        <v>446</v>
      </c>
      <c r="C24" s="402">
        <v>11</v>
      </c>
      <c r="D24" s="373">
        <v>1.4975694444444444E-2</v>
      </c>
      <c r="E24" s="339">
        <v>1.8363425925925925E-2</v>
      </c>
      <c r="F24" s="339">
        <v>1.7369212962962965E-2</v>
      </c>
      <c r="G24" s="340">
        <v>1.9027546296296296E-2</v>
      </c>
      <c r="H24" s="340" t="s">
        <v>365</v>
      </c>
      <c r="I24" s="341">
        <v>1.7289351851851851E-2</v>
      </c>
      <c r="J24" s="340">
        <v>1.756712962962963E-2</v>
      </c>
      <c r="K24" s="340">
        <v>1.7292824074074075E-2</v>
      </c>
      <c r="L24" s="340">
        <v>1.7361111111111112E-2</v>
      </c>
      <c r="M24" s="341">
        <v>1.6821759259259259E-2</v>
      </c>
      <c r="N24" s="341"/>
      <c r="O24" s="339">
        <f>MIN(E24:M24)</f>
        <v>1.6821759259259259E-2</v>
      </c>
      <c r="P24" s="326">
        <f t="shared" si="8"/>
        <v>5.41439242812977E-3</v>
      </c>
      <c r="Q24" s="340">
        <v>1.587152777777778E-2</v>
      </c>
      <c r="R24" s="340">
        <v>1.587152777777778E-2</v>
      </c>
      <c r="S24" s="340"/>
      <c r="T24" s="213">
        <f>R24-O24</f>
        <v>-9.5023148148147898E-4</v>
      </c>
      <c r="U24" s="406"/>
      <c r="V24" s="213"/>
      <c r="W24" s="406"/>
      <c r="X24" s="454" t="str">
        <f t="shared" si="10"/>
        <v>NO</v>
      </c>
      <c r="Y24" s="447">
        <f t="shared" si="11"/>
        <v>-9.5023148148147898E-4</v>
      </c>
    </row>
    <row r="25" spans="1:25">
      <c r="A25" s="397" t="s">
        <v>487</v>
      </c>
      <c r="B25" s="397" t="s">
        <v>488</v>
      </c>
      <c r="C25" s="402">
        <v>12</v>
      </c>
      <c r="D25" s="373">
        <v>1.5356481481481483E-2</v>
      </c>
      <c r="E25" s="339">
        <v>1.9332175925925926E-2</v>
      </c>
      <c r="F25" s="339">
        <v>1.7998842592592591E-2</v>
      </c>
      <c r="G25" s="340">
        <v>1.9609722222222223E-2</v>
      </c>
      <c r="H25" s="340">
        <v>1.9454861111111114E-2</v>
      </c>
      <c r="I25" s="340">
        <v>1.8181712962962965E-2</v>
      </c>
      <c r="J25" s="341">
        <v>1.7829861111111112E-2</v>
      </c>
      <c r="K25" s="341">
        <v>1.7155092592592593E-2</v>
      </c>
      <c r="L25" s="340">
        <v>1.7498842592592594E-2</v>
      </c>
      <c r="M25" s="341">
        <v>1.697337962962963E-2</v>
      </c>
      <c r="N25" s="341"/>
      <c r="O25" s="339">
        <f>MIN(E25:M25)</f>
        <v>1.697337962962963E-2</v>
      </c>
      <c r="P25" s="326">
        <f t="shared" si="8"/>
        <v>5.4631942313556545E-3</v>
      </c>
      <c r="Q25" s="340">
        <v>1.5967592592592592E-2</v>
      </c>
      <c r="R25" s="340">
        <v>1.5967592592592592E-2</v>
      </c>
      <c r="S25" s="340"/>
      <c r="T25" s="213">
        <f>R25-O25</f>
        <v>-1.0057870370370377E-3</v>
      </c>
      <c r="U25" s="406"/>
      <c r="V25" s="213"/>
      <c r="W25" s="406"/>
      <c r="X25" s="454" t="str">
        <f t="shared" si="10"/>
        <v>NO</v>
      </c>
      <c r="Y25" s="447">
        <f t="shared" si="11"/>
        <v>-1.0057870370370377E-3</v>
      </c>
    </row>
    <row r="26" spans="1:25">
      <c r="A26" s="402" t="s">
        <v>372</v>
      </c>
      <c r="B26" s="402" t="s">
        <v>373</v>
      </c>
      <c r="C26" s="402">
        <v>8</v>
      </c>
      <c r="D26" s="373">
        <v>1.509837962962963E-2</v>
      </c>
      <c r="E26" s="369">
        <v>1.4811342592592593E-2</v>
      </c>
      <c r="F26" s="417">
        <v>1.7968750000000002E-2</v>
      </c>
      <c r="G26" s="340">
        <v>1.8664236111111111E-2</v>
      </c>
      <c r="H26" s="340">
        <v>1.8285879629629628E-2</v>
      </c>
      <c r="I26" s="214">
        <v>1.7310185185185185E-2</v>
      </c>
      <c r="J26" s="340" t="s">
        <v>365</v>
      </c>
      <c r="K26" s="214">
        <v>1.7190972222222222E-2</v>
      </c>
      <c r="L26" s="340">
        <v>1.7467592592592594E-2</v>
      </c>
      <c r="M26" s="340">
        <v>1.8136574074074072E-2</v>
      </c>
      <c r="N26" s="340"/>
      <c r="O26" s="339">
        <f>MIN(F26:M26)</f>
        <v>1.7190972222222222E-2</v>
      </c>
      <c r="P26" s="326">
        <f t="shared" si="8"/>
        <v>5.5332304069775342E-3</v>
      </c>
      <c r="Q26" s="340">
        <v>1.7190972222222222E-2</v>
      </c>
      <c r="R26" s="340"/>
      <c r="S26" s="405">
        <v>1.7968750000000002E-2</v>
      </c>
      <c r="T26" s="408"/>
      <c r="U26" s="406"/>
      <c r="V26" s="213"/>
      <c r="W26" s="406"/>
      <c r="X26" s="454" t="str">
        <f t="shared" si="10"/>
        <v>NO</v>
      </c>
      <c r="Y26" s="447">
        <f t="shared" si="11"/>
        <v>0</v>
      </c>
    </row>
    <row r="27" spans="1:25">
      <c r="A27" s="397" t="s">
        <v>54</v>
      </c>
      <c r="B27" s="397" t="s">
        <v>406</v>
      </c>
      <c r="C27" s="402">
        <v>10</v>
      </c>
      <c r="D27" s="373">
        <v>1.5627314814814816E-2</v>
      </c>
      <c r="E27" s="339">
        <v>1.9467592592592595E-2</v>
      </c>
      <c r="F27" s="326">
        <v>2.0185185185185184E-2</v>
      </c>
      <c r="G27" s="340">
        <v>1.9661805555555554E-2</v>
      </c>
      <c r="H27" s="340">
        <v>1.9633101851851853E-2</v>
      </c>
      <c r="I27" s="341">
        <v>1.8124999999999999E-2</v>
      </c>
      <c r="J27" s="340">
        <v>1.8271990740740741E-2</v>
      </c>
      <c r="K27" s="340">
        <v>1.783912037037037E-2</v>
      </c>
      <c r="L27" s="340">
        <v>1.8049768518518517E-2</v>
      </c>
      <c r="M27" s="214">
        <v>1.7228009259259259E-2</v>
      </c>
      <c r="N27" s="214"/>
      <c r="O27" s="339">
        <f>MIN(E27:M27)</f>
        <v>1.7228009259259259E-2</v>
      </c>
      <c r="P27" s="326">
        <f t="shared" si="8"/>
        <v>5.5451514581472154E-3</v>
      </c>
      <c r="Q27" s="340">
        <v>1.7228009259259259E-2</v>
      </c>
      <c r="R27" s="340">
        <v>1.7689814814814814E-2</v>
      </c>
      <c r="S27" s="340"/>
      <c r="T27" s="213">
        <f>R27-O27</f>
        <v>4.6180555555555558E-4</v>
      </c>
      <c r="U27" s="406"/>
      <c r="V27" s="213"/>
      <c r="W27" s="406"/>
      <c r="X27" s="454" t="str">
        <f t="shared" si="10"/>
        <v>NO</v>
      </c>
      <c r="Y27" s="447">
        <f t="shared" si="11"/>
        <v>0</v>
      </c>
    </row>
    <row r="28" spans="1:25">
      <c r="A28" s="397" t="s">
        <v>489</v>
      </c>
      <c r="B28" s="397" t="s">
        <v>490</v>
      </c>
      <c r="C28" s="402">
        <v>10</v>
      </c>
      <c r="D28" s="373">
        <v>1.5324074074074073E-2</v>
      </c>
      <c r="E28" s="416">
        <v>1.9983796296296295E-2</v>
      </c>
      <c r="F28" s="310">
        <v>1.8685185185185183E-2</v>
      </c>
      <c r="G28" s="340">
        <v>2.1078240740740741E-2</v>
      </c>
      <c r="H28" s="340" t="s">
        <v>365</v>
      </c>
      <c r="I28" s="340">
        <v>1.8908564814814812E-2</v>
      </c>
      <c r="J28" s="214">
        <v>1.8351851851851852E-2</v>
      </c>
      <c r="K28" s="214">
        <v>1.8008101851851852E-2</v>
      </c>
      <c r="L28" s="340">
        <v>1.8626157407407407E-2</v>
      </c>
      <c r="M28" s="214">
        <v>1.7357638888888891E-2</v>
      </c>
      <c r="N28" s="214"/>
      <c r="O28" s="339">
        <f>MIN(E28:M28)</f>
        <v>1.7357638888888891E-2</v>
      </c>
      <c r="P28" s="326">
        <f t="shared" si="8"/>
        <v>5.586875137241102E-3</v>
      </c>
      <c r="Q28" s="340">
        <v>1.7357638888888891E-2</v>
      </c>
      <c r="R28" s="340"/>
      <c r="S28" s="405">
        <v>1.9983796296296295E-2</v>
      </c>
      <c r="T28" s="407" t="e">
        <f>#REF!-O28</f>
        <v>#REF!</v>
      </c>
      <c r="U28" s="406"/>
      <c r="V28" s="213"/>
      <c r="W28" s="406"/>
      <c r="X28" s="454" t="str">
        <f t="shared" si="10"/>
        <v>NO</v>
      </c>
      <c r="Y28" s="447">
        <f t="shared" si="11"/>
        <v>0</v>
      </c>
    </row>
    <row r="29" spans="1:25">
      <c r="A29" s="397" t="s">
        <v>393</v>
      </c>
      <c r="B29" s="397" t="s">
        <v>394</v>
      </c>
      <c r="C29" s="402">
        <v>8</v>
      </c>
      <c r="D29" s="373">
        <v>1.491087962962963E-2</v>
      </c>
      <c r="E29" s="339">
        <v>1.9533564814814816E-2</v>
      </c>
      <c r="F29" s="339">
        <v>1.9143518518518518E-2</v>
      </c>
      <c r="G29" s="340">
        <v>1.9890277777777778E-2</v>
      </c>
      <c r="H29" s="340">
        <v>1.9422453703703702E-2</v>
      </c>
      <c r="I29" s="341">
        <v>1.8112268518518517E-2</v>
      </c>
      <c r="J29" s="340">
        <v>1.832175925925926E-2</v>
      </c>
      <c r="K29" s="341">
        <v>1.7480324074074075E-2</v>
      </c>
      <c r="L29" s="340">
        <v>1.7916666666666668E-2</v>
      </c>
      <c r="M29" s="341">
        <v>1.737615740740741E-2</v>
      </c>
      <c r="N29" s="341"/>
      <c r="O29" s="339">
        <f>MIN(E29:M29)</f>
        <v>1.737615740740741E-2</v>
      </c>
      <c r="P29" s="326">
        <f t="shared" si="8"/>
        <v>5.5928356628259426E-3</v>
      </c>
      <c r="Q29" s="340">
        <v>1.6581018518518519E-2</v>
      </c>
      <c r="R29" s="340">
        <v>1.6581018518518519E-2</v>
      </c>
      <c r="S29" s="340"/>
      <c r="T29" s="213">
        <f>R29-O29</f>
        <v>-7.9513888888889037E-4</v>
      </c>
      <c r="U29" s="406"/>
      <c r="V29" s="213"/>
      <c r="W29" s="406"/>
      <c r="X29" s="454" t="str">
        <f t="shared" si="10"/>
        <v>NO</v>
      </c>
      <c r="Y29" s="447">
        <f t="shared" si="11"/>
        <v>-7.9513888888889037E-4</v>
      </c>
    </row>
    <row r="30" spans="1:25">
      <c r="A30" s="397" t="s">
        <v>398</v>
      </c>
      <c r="B30" s="397" t="s">
        <v>491</v>
      </c>
      <c r="C30" s="402">
        <v>10</v>
      </c>
      <c r="D30" s="373">
        <v>1.486574074074074E-2</v>
      </c>
      <c r="E30" s="339">
        <v>1.9725694444444445E-2</v>
      </c>
      <c r="F30" s="339">
        <v>1.8278935185185186E-2</v>
      </c>
      <c r="G30" s="340">
        <v>2.0397222222222223E-2</v>
      </c>
      <c r="H30" s="340" t="s">
        <v>295</v>
      </c>
      <c r="I30" s="341">
        <v>1.8232638888888889E-2</v>
      </c>
      <c r="J30" s="340" t="s">
        <v>365</v>
      </c>
      <c r="K30" s="341">
        <v>1.7408564814814814E-2</v>
      </c>
      <c r="L30" s="340">
        <v>1.7773148148148149E-2</v>
      </c>
      <c r="M30" s="340">
        <v>1.7635416666666667E-2</v>
      </c>
      <c r="N30" s="340"/>
      <c r="O30" s="339">
        <f>MIN(E30:M30)</f>
        <v>1.7408564814814814E-2</v>
      </c>
      <c r="P30" s="326">
        <f t="shared" si="8"/>
        <v>5.6032665825994131E-3</v>
      </c>
      <c r="Q30" s="340">
        <v>1.562037037037037E-2</v>
      </c>
      <c r="R30" s="340">
        <v>1.562037037037037E-2</v>
      </c>
      <c r="S30" s="340"/>
      <c r="T30" s="213">
        <f>R30-O30</f>
        <v>-1.7881944444444447E-3</v>
      </c>
      <c r="U30" s="406"/>
      <c r="V30" s="213"/>
      <c r="W30" s="406"/>
      <c r="X30" s="454" t="str">
        <f t="shared" si="10"/>
        <v>NO</v>
      </c>
      <c r="Y30" s="447">
        <f t="shared" si="11"/>
        <v>-1.7881944444444447E-3</v>
      </c>
    </row>
    <row r="31" spans="1:25">
      <c r="A31" s="397" t="s">
        <v>184</v>
      </c>
      <c r="B31" s="397" t="s">
        <v>492</v>
      </c>
      <c r="C31" s="397">
        <v>12</v>
      </c>
      <c r="D31" s="373">
        <v>1.556712962962963E-2</v>
      </c>
      <c r="E31" s="326" t="s">
        <v>365</v>
      </c>
      <c r="F31" s="326" t="s">
        <v>365</v>
      </c>
      <c r="G31" s="419">
        <v>2.0979629629629629E-2</v>
      </c>
      <c r="H31" s="340" t="s">
        <v>365</v>
      </c>
      <c r="I31" s="214">
        <v>1.8730324074074076E-2</v>
      </c>
      <c r="J31" s="214">
        <v>1.8493055555555554E-2</v>
      </c>
      <c r="K31" s="214">
        <v>1.7719907407407406E-2</v>
      </c>
      <c r="L31" s="340">
        <v>1.838425925925926E-2</v>
      </c>
      <c r="M31" s="214">
        <v>1.7414351851851851E-2</v>
      </c>
      <c r="N31" s="214"/>
      <c r="O31" s="339">
        <f>MIN(G31:M31)</f>
        <v>1.7414351851851851E-2</v>
      </c>
      <c r="P31" s="326">
        <f t="shared" si="8"/>
        <v>5.6051292468446761E-3</v>
      </c>
      <c r="Q31" s="340">
        <v>1.7414351851851851E-2</v>
      </c>
      <c r="R31" s="340"/>
      <c r="S31" s="405">
        <v>2.097916666666667E-2</v>
      </c>
      <c r="T31" s="213"/>
      <c r="U31" s="406"/>
      <c r="V31" s="213"/>
      <c r="W31" s="406"/>
      <c r="X31" s="454" t="str">
        <f t="shared" si="10"/>
        <v>NO</v>
      </c>
      <c r="Y31" s="447">
        <f t="shared" si="11"/>
        <v>0</v>
      </c>
    </row>
    <row r="32" spans="1:25">
      <c r="A32" s="397" t="s">
        <v>42</v>
      </c>
      <c r="B32" s="397" t="s">
        <v>390</v>
      </c>
      <c r="C32" s="402">
        <v>10</v>
      </c>
      <c r="D32" s="373">
        <v>1.6844907407407409E-2</v>
      </c>
      <c r="E32" s="339">
        <v>2.2037037037037036E-2</v>
      </c>
      <c r="F32" s="326">
        <v>1.9890046296296295E-2</v>
      </c>
      <c r="G32" s="340" t="s">
        <v>295</v>
      </c>
      <c r="H32" s="340">
        <v>2.0471064814814813E-2</v>
      </c>
      <c r="I32" s="341">
        <v>1.8826388888888889E-2</v>
      </c>
      <c r="J32" s="214">
        <v>1.7951388888888888E-2</v>
      </c>
      <c r="K32" s="214">
        <v>1.7501157407407406E-2</v>
      </c>
      <c r="L32" s="340">
        <v>1.8939814814814816E-2</v>
      </c>
      <c r="M32" s="340">
        <v>1.7616898148148149E-2</v>
      </c>
      <c r="N32" s="340"/>
      <c r="O32" s="339">
        <f>MIN(E32:M32)</f>
        <v>1.7501157407407406E-2</v>
      </c>
      <c r="P32" s="326">
        <f t="shared" si="8"/>
        <v>5.6330692105236169E-3</v>
      </c>
      <c r="Q32" s="340">
        <v>1.7501157407407406E-2</v>
      </c>
      <c r="R32" s="340">
        <v>1.7990740740740741E-2</v>
      </c>
      <c r="S32" s="340"/>
      <c r="T32" s="213">
        <f>R32-O32</f>
        <v>4.8958333333333492E-4</v>
      </c>
      <c r="U32" s="406"/>
      <c r="V32" s="213"/>
      <c r="W32" s="406"/>
      <c r="X32" s="454" t="str">
        <f t="shared" si="10"/>
        <v>NO</v>
      </c>
      <c r="Y32" s="447">
        <f t="shared" si="11"/>
        <v>0</v>
      </c>
    </row>
    <row r="33" spans="1:39">
      <c r="A33" s="397" t="s">
        <v>389</v>
      </c>
      <c r="B33" s="397" t="s">
        <v>172</v>
      </c>
      <c r="C33" s="402">
        <v>9</v>
      </c>
      <c r="D33" s="373">
        <v>1.5214120370370371E-2</v>
      </c>
      <c r="E33" s="416">
        <v>2.1962962962962962E-2</v>
      </c>
      <c r="F33" s="310">
        <v>1.8712962962962962E-2</v>
      </c>
      <c r="G33" s="340" t="s">
        <v>365</v>
      </c>
      <c r="H33" s="340">
        <v>2.1349537037037038E-2</v>
      </c>
      <c r="I33" s="214">
        <v>1.8277777777777778E-2</v>
      </c>
      <c r="J33" s="214">
        <v>1.8189814814814815E-2</v>
      </c>
      <c r="K33" s="214">
        <v>1.7973379629629631E-2</v>
      </c>
      <c r="L33" s="340">
        <v>1.7986111111111109E-2</v>
      </c>
      <c r="M33" s="214">
        <v>1.7513888888888888E-2</v>
      </c>
      <c r="N33" s="214"/>
      <c r="O33" s="339">
        <f>MIN(E33:M33)</f>
        <v>1.7513888888888888E-2</v>
      </c>
      <c r="P33" s="326">
        <f t="shared" si="8"/>
        <v>5.6371670718631953E-3</v>
      </c>
      <c r="Q33" s="340">
        <v>1.7513888888888888E-2</v>
      </c>
      <c r="R33" s="340"/>
      <c r="S33" s="405">
        <v>2.1962962962962962E-2</v>
      </c>
      <c r="T33" s="407" t="e">
        <f>#REF!-O33</f>
        <v>#REF!</v>
      </c>
      <c r="U33" s="406"/>
      <c r="V33" s="213"/>
      <c r="W33" s="406"/>
      <c r="X33" s="454" t="str">
        <f t="shared" si="10"/>
        <v>NO</v>
      </c>
      <c r="Y33" s="447">
        <f t="shared" si="11"/>
        <v>0</v>
      </c>
    </row>
    <row r="34" spans="1:39" s="308" customFormat="1">
      <c r="A34" s="397" t="s">
        <v>385</v>
      </c>
      <c r="B34" s="397" t="s">
        <v>386</v>
      </c>
      <c r="C34" s="402">
        <v>7</v>
      </c>
      <c r="D34" s="373">
        <v>1.4640046296296297E-2</v>
      </c>
      <c r="E34" s="416">
        <v>1.8230324074074072E-2</v>
      </c>
      <c r="F34" s="310">
        <v>1.8081018518518517E-2</v>
      </c>
      <c r="G34" s="340">
        <v>1.9918981481481482E-2</v>
      </c>
      <c r="H34" s="340">
        <v>1.9903935185185184E-2</v>
      </c>
      <c r="I34" s="340">
        <v>1.8166666666666668E-2</v>
      </c>
      <c r="J34" s="214">
        <v>1.8023148148148146E-2</v>
      </c>
      <c r="K34" s="214">
        <v>1.7850694444444443E-2</v>
      </c>
      <c r="L34" s="340">
        <v>1.8252314814814815E-2</v>
      </c>
      <c r="M34" s="214">
        <v>1.7553240740740741E-2</v>
      </c>
      <c r="N34" s="214"/>
      <c r="O34" s="339">
        <f>MIN(E34:M34)</f>
        <v>1.7553240740740741E-2</v>
      </c>
      <c r="P34" s="326">
        <f t="shared" si="8"/>
        <v>5.6498331887309822E-3</v>
      </c>
      <c r="Q34" s="340">
        <v>1.7553240740740741E-2</v>
      </c>
      <c r="R34" s="340"/>
      <c r="S34" s="405">
        <v>1.8230324074074072E-2</v>
      </c>
      <c r="T34" s="407" t="e">
        <f>#REF!-O34</f>
        <v>#REF!</v>
      </c>
      <c r="U34" s="406"/>
      <c r="V34" s="213"/>
      <c r="W34" s="406"/>
      <c r="X34" s="454" t="str">
        <f t="shared" si="10"/>
        <v>NO</v>
      </c>
      <c r="Y34" s="447">
        <f t="shared" si="11"/>
        <v>0</v>
      </c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</row>
    <row r="35" spans="1:39">
      <c r="A35" s="397" t="s">
        <v>442</v>
      </c>
      <c r="B35" s="397" t="s">
        <v>74</v>
      </c>
      <c r="C35" s="402">
        <v>11</v>
      </c>
      <c r="D35" s="373">
        <v>1.5059027777777777E-2</v>
      </c>
      <c r="E35" s="339">
        <v>1.862037037037037E-2</v>
      </c>
      <c r="F35" s="339">
        <v>1.8004629629629631E-2</v>
      </c>
      <c r="G35" s="340">
        <v>2.0066087962962966E-2</v>
      </c>
      <c r="H35" s="340">
        <v>2.0386574074074074E-2</v>
      </c>
      <c r="I35" s="340">
        <v>1.822800925925926E-2</v>
      </c>
      <c r="J35" s="340" t="s">
        <v>365</v>
      </c>
      <c r="K35" s="341">
        <v>1.7570601851851851E-2</v>
      </c>
      <c r="L35" s="340">
        <v>1.7916666666666668E-2</v>
      </c>
      <c r="M35" s="341">
        <v>1.756712962962963E-2</v>
      </c>
      <c r="N35" s="341"/>
      <c r="O35" s="339">
        <f>MIN(E35:M35)</f>
        <v>1.756712962962963E-2</v>
      </c>
      <c r="P35" s="326">
        <f t="shared" si="8"/>
        <v>5.654303582919613E-3</v>
      </c>
      <c r="Q35" s="340">
        <v>1.7210648148148149E-2</v>
      </c>
      <c r="R35" s="340">
        <v>1.7210648148148149E-2</v>
      </c>
      <c r="S35" s="340"/>
      <c r="T35" s="213">
        <f>R35-O35</f>
        <v>-3.5648148148148193E-4</v>
      </c>
      <c r="U35" s="406"/>
      <c r="V35" s="213"/>
      <c r="W35" s="406"/>
      <c r="X35" s="454" t="str">
        <f t="shared" si="10"/>
        <v>NO</v>
      </c>
      <c r="Y35" s="447">
        <f t="shared" si="11"/>
        <v>-3.5648148148148193E-4</v>
      </c>
    </row>
    <row r="36" spans="1:39">
      <c r="A36" s="397" t="s">
        <v>184</v>
      </c>
      <c r="B36" s="397" t="s">
        <v>447</v>
      </c>
      <c r="C36" s="402">
        <v>7</v>
      </c>
      <c r="D36" s="340" t="s">
        <v>365</v>
      </c>
      <c r="E36" s="372">
        <v>8.7175925925925928E-3</v>
      </c>
      <c r="F36" s="414">
        <v>1.221412037037037E-2</v>
      </c>
      <c r="G36" s="404" t="s">
        <v>365</v>
      </c>
      <c r="H36" s="419">
        <v>2.0804398148148148E-2</v>
      </c>
      <c r="I36" s="214">
        <v>1.9564120370370371E-2</v>
      </c>
      <c r="J36" s="229">
        <v>1.8473379629629628E-2</v>
      </c>
      <c r="K36" s="229">
        <v>1.7671296296296296E-2</v>
      </c>
      <c r="L36" s="404">
        <v>1.9319444444444445E-2</v>
      </c>
      <c r="M36" s="404">
        <v>1.7756944444444447E-2</v>
      </c>
      <c r="N36" s="404"/>
      <c r="O36" s="339">
        <f>MIN(H36:M36)</f>
        <v>1.7671296296296296E-2</v>
      </c>
      <c r="P36" s="326">
        <f t="shared" si="8"/>
        <v>5.6878315393343428E-3</v>
      </c>
      <c r="Q36" s="404">
        <v>1.7671296296296296E-2</v>
      </c>
      <c r="R36" s="404"/>
      <c r="S36" s="405">
        <v>2.0804398148148148E-2</v>
      </c>
      <c r="T36" s="409"/>
      <c r="U36" s="406"/>
      <c r="V36" s="409"/>
      <c r="W36" s="406"/>
      <c r="X36" s="454" t="str">
        <f t="shared" si="10"/>
        <v>NO</v>
      </c>
      <c r="Y36" s="447">
        <f t="shared" si="11"/>
        <v>0</v>
      </c>
    </row>
    <row r="37" spans="1:39">
      <c r="A37" s="397" t="s">
        <v>162</v>
      </c>
      <c r="B37" s="397" t="s">
        <v>438</v>
      </c>
      <c r="C37" s="402">
        <v>7</v>
      </c>
      <c r="D37" s="373">
        <v>1.478587962962963E-2</v>
      </c>
      <c r="E37" s="416">
        <v>2.0004629629629629E-2</v>
      </c>
      <c r="F37" s="414">
        <v>1.2199074074074072E-2</v>
      </c>
      <c r="G37" s="214">
        <v>1.9892476851851852E-2</v>
      </c>
      <c r="H37" s="340">
        <v>2.0126157407407409E-2</v>
      </c>
      <c r="I37" s="214">
        <v>1.9418981481481482E-2</v>
      </c>
      <c r="J37" s="214">
        <v>1.8237268518518517E-2</v>
      </c>
      <c r="K37" s="214">
        <v>1.773726851851852E-2</v>
      </c>
      <c r="L37" s="340">
        <v>1.9319444444444445E-2</v>
      </c>
      <c r="M37" s="340">
        <v>1.7741898148148149E-2</v>
      </c>
      <c r="N37" s="340"/>
      <c r="O37" s="339">
        <f>MIN(E37, G37:M37)</f>
        <v>1.773726851851852E-2</v>
      </c>
      <c r="P37" s="326">
        <f t="shared" si="8"/>
        <v>5.7090659117303381E-3</v>
      </c>
      <c r="Q37" s="340">
        <v>1.773726851851852E-2</v>
      </c>
      <c r="R37" s="340"/>
      <c r="S37" s="405">
        <v>2.0004629629629629E-2</v>
      </c>
      <c r="T37" s="407" t="e">
        <f>#REF!-O37</f>
        <v>#REF!</v>
      </c>
      <c r="U37" s="406"/>
      <c r="V37" s="213"/>
      <c r="W37" s="406"/>
      <c r="X37" s="454" t="str">
        <f t="shared" si="10"/>
        <v>NO</v>
      </c>
      <c r="Y37" s="447">
        <f t="shared" si="11"/>
        <v>0</v>
      </c>
    </row>
    <row r="38" spans="1:39">
      <c r="A38" s="397" t="s">
        <v>493</v>
      </c>
      <c r="B38" s="397" t="s">
        <v>494</v>
      </c>
      <c r="C38" s="402">
        <v>10</v>
      </c>
      <c r="D38" s="373">
        <v>1.492824074074074E-2</v>
      </c>
      <c r="E38" s="416">
        <v>1.9275462962962963E-2</v>
      </c>
      <c r="F38" s="326">
        <v>2.0407407407407405E-2</v>
      </c>
      <c r="G38" s="340">
        <v>2.1725925925925926E-2</v>
      </c>
      <c r="H38" s="340">
        <v>2.1093749999999998E-2</v>
      </c>
      <c r="I38" s="214">
        <v>1.8932870370370367E-2</v>
      </c>
      <c r="J38" s="340" t="s">
        <v>365</v>
      </c>
      <c r="K38" s="214">
        <v>1.8145833333333333E-2</v>
      </c>
      <c r="L38" s="340">
        <v>1.9368055555555555E-2</v>
      </c>
      <c r="M38" s="214">
        <v>1.7761574074074075E-2</v>
      </c>
      <c r="N38" s="214"/>
      <c r="O38" s="339">
        <f>MIN(E38:M38)</f>
        <v>1.7761574074074075E-2</v>
      </c>
      <c r="P38" s="326">
        <f t="shared" si="8"/>
        <v>5.7168891015604417E-3</v>
      </c>
      <c r="Q38" s="340">
        <v>1.7761574074074075E-2</v>
      </c>
      <c r="R38" s="340"/>
      <c r="S38" s="405">
        <v>1.9275462962962963E-2</v>
      </c>
      <c r="T38" s="407" t="e">
        <f>#REF!-O38</f>
        <v>#REF!</v>
      </c>
      <c r="U38" s="406"/>
      <c r="V38" s="213"/>
      <c r="W38" s="406"/>
      <c r="X38" s="454" t="str">
        <f t="shared" si="10"/>
        <v>NO</v>
      </c>
      <c r="Y38" s="447">
        <f t="shared" si="11"/>
        <v>0</v>
      </c>
    </row>
    <row r="39" spans="1:39">
      <c r="A39" s="397" t="s">
        <v>495</v>
      </c>
      <c r="B39" s="397" t="s">
        <v>123</v>
      </c>
      <c r="C39" s="402">
        <v>12</v>
      </c>
      <c r="D39" s="373">
        <v>1.6583333333333332E-2</v>
      </c>
      <c r="E39" s="339">
        <v>1.9855324074074074E-2</v>
      </c>
      <c r="F39" s="326">
        <v>2.0546296296296295E-2</v>
      </c>
      <c r="G39" s="340">
        <v>2.1675925925925928E-2</v>
      </c>
      <c r="H39" s="340" t="s">
        <v>365</v>
      </c>
      <c r="I39" s="340" t="s">
        <v>365</v>
      </c>
      <c r="J39" s="341">
        <v>1.9739583333333335E-2</v>
      </c>
      <c r="K39" s="341">
        <v>1.8722222222222223E-2</v>
      </c>
      <c r="L39" s="340">
        <v>1.9429398148148147E-2</v>
      </c>
      <c r="M39" s="341">
        <v>1.804050925925926E-2</v>
      </c>
      <c r="N39" s="341"/>
      <c r="O39" s="339">
        <f>MIN(E39:M39)</f>
        <v>1.804050925925926E-2</v>
      </c>
      <c r="P39" s="326">
        <f t="shared" si="8"/>
        <v>5.8066695181821061E-3</v>
      </c>
      <c r="Q39" s="340">
        <v>1.7619212962962962E-2</v>
      </c>
      <c r="R39" s="340">
        <v>1.7619212962962962E-2</v>
      </c>
      <c r="S39" s="340"/>
      <c r="T39" s="213">
        <f>R39-O39</f>
        <v>-4.2129629629629808E-4</v>
      </c>
      <c r="U39" s="406"/>
      <c r="V39" s="213"/>
      <c r="W39" s="406"/>
      <c r="X39" s="454" t="str">
        <f t="shared" si="10"/>
        <v>NO</v>
      </c>
      <c r="Y39" s="447">
        <f t="shared" si="11"/>
        <v>-4.2129629629629808E-4</v>
      </c>
    </row>
    <row r="40" spans="1:39">
      <c r="A40" s="397" t="s">
        <v>496</v>
      </c>
      <c r="B40" s="397" t="s">
        <v>497</v>
      </c>
      <c r="C40" s="402">
        <v>8</v>
      </c>
      <c r="D40" s="373">
        <v>1.5467592592592594E-2</v>
      </c>
      <c r="E40" s="416">
        <v>1.9228009259259261E-2</v>
      </c>
      <c r="F40" s="310">
        <v>1.8092592592592594E-2</v>
      </c>
      <c r="G40" s="340">
        <v>2.0954861111111112E-2</v>
      </c>
      <c r="H40" s="340" t="s">
        <v>365</v>
      </c>
      <c r="I40" s="340" t="s">
        <v>365</v>
      </c>
      <c r="J40" s="340" t="s">
        <v>365</v>
      </c>
      <c r="K40" s="340" t="s">
        <v>365</v>
      </c>
      <c r="L40" s="340" t="s">
        <v>365</v>
      </c>
      <c r="M40" s="340" t="s">
        <v>365</v>
      </c>
      <c r="N40" s="340"/>
      <c r="O40" s="339">
        <f>MIN(E40:M40)</f>
        <v>1.8092592592592594E-2</v>
      </c>
      <c r="P40" s="326">
        <f t="shared" si="8"/>
        <v>5.8234334963894714E-3</v>
      </c>
      <c r="Q40" s="340">
        <v>1.8092592592592594E-2</v>
      </c>
      <c r="R40" s="340"/>
      <c r="S40" s="405">
        <v>1.9228009259259261E-2</v>
      </c>
      <c r="T40" s="407" t="e">
        <f>#REF!-O40</f>
        <v>#REF!</v>
      </c>
      <c r="U40" s="406"/>
      <c r="V40" s="213"/>
      <c r="W40" s="406"/>
      <c r="X40" s="454" t="str">
        <f t="shared" si="10"/>
        <v>NO</v>
      </c>
      <c r="Y40" s="447">
        <f t="shared" si="11"/>
        <v>0</v>
      </c>
    </row>
    <row r="41" spans="1:39">
      <c r="A41" s="397" t="s">
        <v>498</v>
      </c>
      <c r="B41" s="397" t="s">
        <v>499</v>
      </c>
      <c r="C41" s="402">
        <v>12</v>
      </c>
      <c r="D41" s="373">
        <v>1.6480324074074074E-2</v>
      </c>
      <c r="E41" s="416">
        <v>2.0688657407407409E-2</v>
      </c>
      <c r="F41" s="326" t="s">
        <v>365</v>
      </c>
      <c r="G41" s="340">
        <v>2.2127430555555553E-2</v>
      </c>
      <c r="H41" s="340">
        <v>2.078009259259259E-2</v>
      </c>
      <c r="I41" s="214">
        <v>1.9428240740740742E-2</v>
      </c>
      <c r="J41" s="340" t="s">
        <v>365</v>
      </c>
      <c r="K41" s="214">
        <v>1.8325231481481481E-2</v>
      </c>
      <c r="L41" s="340">
        <v>1.8729166666666665E-2</v>
      </c>
      <c r="M41" s="340">
        <v>1.8454861111111113E-2</v>
      </c>
      <c r="N41" s="340"/>
      <c r="O41" s="339">
        <f>MIN(E41:M41)</f>
        <v>1.8325231481481481E-2</v>
      </c>
      <c r="P41" s="326">
        <f t="shared" si="8"/>
        <v>5.8983125990490336E-3</v>
      </c>
      <c r="Q41" s="340">
        <v>1.8325231481481481E-2</v>
      </c>
      <c r="R41" s="340"/>
      <c r="S41" s="405">
        <v>2.0688657407407409E-2</v>
      </c>
      <c r="T41" s="407" t="e">
        <f>#REF!-O41</f>
        <v>#REF!</v>
      </c>
      <c r="U41" s="406"/>
      <c r="V41" s="213"/>
      <c r="W41" s="406"/>
      <c r="X41" s="454" t="str">
        <f t="shared" si="10"/>
        <v>NO</v>
      </c>
      <c r="Y41" s="447">
        <f t="shared" si="11"/>
        <v>0</v>
      </c>
    </row>
    <row r="42" spans="1:39">
      <c r="A42" s="397" t="s">
        <v>500</v>
      </c>
      <c r="B42" s="397" t="s">
        <v>400</v>
      </c>
      <c r="C42" s="402">
        <v>10</v>
      </c>
      <c r="D42" s="373">
        <v>1.5031250000000001E-2</v>
      </c>
      <c r="E42" s="339">
        <v>1.9506944444444445E-2</v>
      </c>
      <c r="F42" s="339">
        <v>1.8622685185185183E-2</v>
      </c>
      <c r="G42" s="340">
        <v>2.1042939814814813E-2</v>
      </c>
      <c r="H42" s="340">
        <v>1.9520833333333331E-2</v>
      </c>
      <c r="I42" s="340" t="s">
        <v>365</v>
      </c>
      <c r="J42" s="340" t="s">
        <v>365</v>
      </c>
      <c r="K42" s="340" t="s">
        <v>365</v>
      </c>
      <c r="L42" s="341">
        <v>1.8422453703703701E-2</v>
      </c>
      <c r="M42" s="340" t="s">
        <v>365</v>
      </c>
      <c r="N42" s="340"/>
      <c r="O42" s="339">
        <f>MIN(E42:M42)</f>
        <v>1.8422453703703701E-2</v>
      </c>
      <c r="P42" s="326">
        <f t="shared" si="8"/>
        <v>5.9296053583694471E-3</v>
      </c>
      <c r="Q42" s="340">
        <v>1.7572916666666667E-2</v>
      </c>
      <c r="R42" s="340">
        <v>1.7572916666666667E-2</v>
      </c>
      <c r="S42" s="340"/>
      <c r="T42" s="213">
        <f>R42-O42</f>
        <v>-8.4953703703703407E-4</v>
      </c>
      <c r="U42" s="406"/>
      <c r="V42" s="213"/>
      <c r="W42" s="406"/>
      <c r="X42" s="454" t="str">
        <f t="shared" si="10"/>
        <v>NO</v>
      </c>
      <c r="Y42" s="447">
        <f t="shared" si="11"/>
        <v>-8.4953703703703407E-4</v>
      </c>
    </row>
    <row r="43" spans="1:39">
      <c r="A43" s="397" t="s">
        <v>407</v>
      </c>
      <c r="B43" s="397" t="s">
        <v>369</v>
      </c>
      <c r="C43" s="402">
        <v>10</v>
      </c>
      <c r="D43" s="373">
        <v>1.8383101851851852E-2</v>
      </c>
      <c r="E43" s="369">
        <v>1.7412037037037038E-2</v>
      </c>
      <c r="F43" s="339">
        <v>2.0636574074074075E-2</v>
      </c>
      <c r="G43" s="340">
        <v>2.2268518518518521E-2</v>
      </c>
      <c r="H43" s="340">
        <v>2.2024305555555554E-2</v>
      </c>
      <c r="I43" s="341">
        <v>1.9887731481481482E-2</v>
      </c>
      <c r="J43" s="340">
        <v>2.045138888888889E-2</v>
      </c>
      <c r="K43" s="341">
        <v>1.9167824074074073E-2</v>
      </c>
      <c r="L43" s="340">
        <v>1.9835648148148147E-2</v>
      </c>
      <c r="M43" s="340">
        <v>1.9355324074074073E-2</v>
      </c>
      <c r="N43" s="340"/>
      <c r="O43" s="339">
        <f>MIN(F43:M43)</f>
        <v>1.9167824074074073E-2</v>
      </c>
      <c r="P43" s="326">
        <f t="shared" si="8"/>
        <v>6.1695165131592901E-3</v>
      </c>
      <c r="Q43" s="340">
        <v>1.8613425925925926E-2</v>
      </c>
      <c r="R43" s="340">
        <v>1.8613425925925926E-2</v>
      </c>
      <c r="S43" s="340"/>
      <c r="T43" s="213"/>
      <c r="U43" s="406"/>
      <c r="V43" s="213"/>
      <c r="W43" s="406"/>
      <c r="X43" s="454" t="str">
        <f t="shared" si="10"/>
        <v>NO</v>
      </c>
      <c r="Y43" s="447">
        <f t="shared" si="11"/>
        <v>-5.5439814814814761E-4</v>
      </c>
    </row>
    <row r="44" spans="1:39">
      <c r="A44" s="397" t="s">
        <v>448</v>
      </c>
      <c r="B44" s="397" t="s">
        <v>501</v>
      </c>
      <c r="C44" s="402">
        <v>12</v>
      </c>
      <c r="D44" s="340" t="s">
        <v>365</v>
      </c>
      <c r="E44" s="403" t="s">
        <v>365</v>
      </c>
      <c r="F44" s="403" t="s">
        <v>365</v>
      </c>
      <c r="G44" s="404" t="s">
        <v>295</v>
      </c>
      <c r="H44" s="404" t="s">
        <v>365</v>
      </c>
      <c r="I44" s="341">
        <v>2.1395833333333333E-2</v>
      </c>
      <c r="J44" s="420">
        <v>2.0978009259259259E-2</v>
      </c>
      <c r="K44" s="420">
        <v>2.0068287037037037E-2</v>
      </c>
      <c r="L44" s="404">
        <v>2.0806712962962961E-2</v>
      </c>
      <c r="M44" s="404">
        <v>2.1416666666666667E-2</v>
      </c>
      <c r="N44" s="404"/>
      <c r="O44" s="339">
        <f>MIN(E44:M44)</f>
        <v>2.0068287037037037E-2</v>
      </c>
      <c r="P44" s="326">
        <f t="shared" si="8"/>
        <v>6.4593470697221749E-3</v>
      </c>
      <c r="Q44" s="340">
        <v>1.8910879629629628E-2</v>
      </c>
      <c r="R44" s="340">
        <v>1.8910879629629628E-2</v>
      </c>
      <c r="S44" s="404"/>
      <c r="T44" s="409"/>
      <c r="U44" s="406"/>
      <c r="V44" s="409"/>
      <c r="W44" s="406"/>
      <c r="X44" s="454" t="str">
        <f t="shared" si="10"/>
        <v>NO</v>
      </c>
      <c r="Y44" s="447">
        <f t="shared" si="11"/>
        <v>-1.1574074074074091E-3</v>
      </c>
    </row>
    <row r="45" spans="1:39">
      <c r="A45" s="397" t="s">
        <v>356</v>
      </c>
      <c r="B45" s="397" t="s">
        <v>502</v>
      </c>
      <c r="C45" s="402">
        <v>10</v>
      </c>
      <c r="D45" s="373">
        <v>1.8439814814814815E-2</v>
      </c>
      <c r="E45" s="372" t="s">
        <v>503</v>
      </c>
      <c r="F45" s="326" t="s">
        <v>365</v>
      </c>
      <c r="G45" s="341">
        <v>2.49537037037037E-2</v>
      </c>
      <c r="H45" s="341">
        <v>2.3480324074074074E-2</v>
      </c>
      <c r="I45" s="341">
        <v>2.0906250000000001E-2</v>
      </c>
      <c r="J45" s="340" t="s">
        <v>365</v>
      </c>
      <c r="K45" s="341">
        <v>2.0547453703703703E-2</v>
      </c>
      <c r="L45" s="340">
        <v>2.1417824074074072E-2</v>
      </c>
      <c r="M45" s="340">
        <v>2.062962962962963E-2</v>
      </c>
      <c r="N45" s="340"/>
      <c r="O45" s="339">
        <f>MIN(G45:M45)</f>
        <v>2.0547453703703703E-2</v>
      </c>
      <c r="P45" s="326">
        <f t="shared" si="8"/>
        <v>6.6135756692299302E-3</v>
      </c>
      <c r="Q45" s="340">
        <v>2.029513888888889E-2</v>
      </c>
      <c r="R45" s="340">
        <v>2.029513888888889E-2</v>
      </c>
      <c r="S45" s="340"/>
      <c r="T45" s="213"/>
      <c r="U45" s="406"/>
      <c r="V45" s="406"/>
      <c r="W45" s="406"/>
      <c r="X45" s="454" t="str">
        <f t="shared" si="10"/>
        <v>NO</v>
      </c>
      <c r="Y45" s="447">
        <f t="shared" si="11"/>
        <v>-2.5231481481481285E-4</v>
      </c>
    </row>
    <row r="46" spans="1:39">
      <c r="A46" s="397" t="s">
        <v>504</v>
      </c>
      <c r="B46" s="397" t="s">
        <v>505</v>
      </c>
      <c r="C46" s="402">
        <v>10</v>
      </c>
      <c r="D46" s="373">
        <v>1.6868055555555556E-2</v>
      </c>
      <c r="E46" s="416">
        <v>2.1783564814814815E-2</v>
      </c>
      <c r="F46" s="326" t="s">
        <v>365</v>
      </c>
      <c r="G46" s="340" t="s">
        <v>365</v>
      </c>
      <c r="H46" s="340" t="s">
        <v>365</v>
      </c>
      <c r="I46" s="340" t="s">
        <v>365</v>
      </c>
      <c r="J46" s="340" t="s">
        <v>365</v>
      </c>
      <c r="K46" s="340" t="s">
        <v>365</v>
      </c>
      <c r="L46" s="340" t="s">
        <v>365</v>
      </c>
      <c r="M46" s="340" t="s">
        <v>365</v>
      </c>
      <c r="N46" s="340"/>
      <c r="O46" s="339">
        <f>MIN(E46:M46)</f>
        <v>2.1783564814814815E-2</v>
      </c>
      <c r="P46" s="326">
        <f t="shared" si="8"/>
        <v>7.0114407520180545E-3</v>
      </c>
      <c r="Q46" s="340">
        <v>2.1783564814814815E-2</v>
      </c>
      <c r="R46" s="340"/>
      <c r="S46" s="405">
        <v>2.1783564814814815E-2</v>
      </c>
      <c r="T46" s="407" t="e">
        <f>#REF!-O46</f>
        <v>#REF!</v>
      </c>
      <c r="U46" s="406"/>
      <c r="V46" s="406"/>
      <c r="W46" s="406"/>
      <c r="X46" s="454" t="str">
        <f t="shared" si="10"/>
        <v>NO</v>
      </c>
      <c r="Y46" s="447">
        <f t="shared" si="11"/>
        <v>0</v>
      </c>
    </row>
    <row r="47" spans="1:39" ht="12" customHeight="1">
      <c r="A47" s="397" t="s">
        <v>413</v>
      </c>
      <c r="B47" s="397" t="s">
        <v>414</v>
      </c>
      <c r="C47" s="402">
        <v>9</v>
      </c>
      <c r="D47" s="373">
        <v>1.5077546296296295E-2</v>
      </c>
      <c r="E47" s="326" t="s">
        <v>365</v>
      </c>
      <c r="F47" s="326" t="s">
        <v>365</v>
      </c>
      <c r="G47" s="340" t="s">
        <v>365</v>
      </c>
      <c r="H47" s="340" t="s">
        <v>365</v>
      </c>
      <c r="I47" s="340" t="s">
        <v>365</v>
      </c>
      <c r="J47" s="340" t="s">
        <v>365</v>
      </c>
      <c r="K47" s="340" t="s">
        <v>365</v>
      </c>
      <c r="L47" s="340" t="s">
        <v>365</v>
      </c>
      <c r="M47" s="340" t="s">
        <v>365</v>
      </c>
      <c r="N47" s="340"/>
      <c r="O47" s="369">
        <v>1.5077546296296295E-2</v>
      </c>
      <c r="P47" s="369">
        <f>O47/2.48548</f>
        <v>6.0662513061043727E-3</v>
      </c>
      <c r="Q47" s="340">
        <v>1.621527777777778E-2</v>
      </c>
      <c r="R47" s="340">
        <v>1.621527777777778E-2</v>
      </c>
      <c r="S47" s="340"/>
      <c r="T47" s="213"/>
      <c r="U47" s="406"/>
      <c r="V47" s="213"/>
      <c r="W47" s="406"/>
    </row>
    <row r="48" spans="1:39">
      <c r="A48" s="397" t="s">
        <v>448</v>
      </c>
      <c r="B48" s="397" t="s">
        <v>449</v>
      </c>
      <c r="C48" s="402">
        <v>7</v>
      </c>
      <c r="D48" s="373">
        <v>1.7906250000000002E-2</v>
      </c>
      <c r="E48" s="326" t="s">
        <v>365</v>
      </c>
      <c r="F48" s="326" t="s">
        <v>365</v>
      </c>
      <c r="G48" s="340" t="s">
        <v>157</v>
      </c>
      <c r="H48" s="340" t="s">
        <v>365</v>
      </c>
      <c r="I48" s="340" t="s">
        <v>365</v>
      </c>
      <c r="J48" s="340" t="s">
        <v>365</v>
      </c>
      <c r="K48" s="340" t="s">
        <v>365</v>
      </c>
      <c r="L48" s="340" t="s">
        <v>365</v>
      </c>
      <c r="M48" s="340" t="s">
        <v>365</v>
      </c>
      <c r="N48" s="340"/>
      <c r="O48" s="369">
        <v>1.7906250000000002E-2</v>
      </c>
      <c r="P48" s="369">
        <f>O48/2.48548</f>
        <v>7.2043428231166624E-3</v>
      </c>
      <c r="Q48" s="340"/>
      <c r="R48" s="340"/>
      <c r="S48" s="340"/>
      <c r="T48" s="213"/>
      <c r="U48" s="406"/>
      <c r="V48" s="406"/>
      <c r="W48" s="406"/>
    </row>
    <row r="49" spans="1:23">
      <c r="A49" s="397" t="s">
        <v>453</v>
      </c>
      <c r="B49" s="397" t="s">
        <v>454</v>
      </c>
      <c r="C49" s="402">
        <v>11</v>
      </c>
      <c r="D49" s="373">
        <v>1.9364583333333334E-2</v>
      </c>
      <c r="E49" s="372">
        <v>1.0070601851851853E-2</v>
      </c>
      <c r="F49" s="326" t="s">
        <v>365</v>
      </c>
      <c r="G49" s="418">
        <v>1.0875810185185185E-2</v>
      </c>
      <c r="H49" s="374">
        <v>1.4349537037037037E-2</v>
      </c>
      <c r="I49" s="340" t="s">
        <v>365</v>
      </c>
      <c r="J49" s="340" t="s">
        <v>365</v>
      </c>
      <c r="K49" s="340" t="s">
        <v>365</v>
      </c>
      <c r="L49" s="340" t="s">
        <v>365</v>
      </c>
      <c r="M49" s="340" t="s">
        <v>365</v>
      </c>
      <c r="N49" s="340"/>
      <c r="O49" s="369">
        <f>MIN(D49)</f>
        <v>1.9364583333333334E-2</v>
      </c>
      <c r="P49" s="369">
        <f>O49/2.48548</f>
        <v>7.7910839489085948E-3</v>
      </c>
      <c r="Q49" s="340"/>
      <c r="R49" s="340"/>
      <c r="S49" s="340"/>
      <c r="T49" s="213"/>
      <c r="U49" s="406"/>
      <c r="V49" s="213"/>
      <c r="W49" s="406"/>
    </row>
    <row r="50" spans="1:23" ht="12" customHeight="1">
      <c r="A50" s="397" t="s">
        <v>380</v>
      </c>
      <c r="B50" s="397" t="s">
        <v>381</v>
      </c>
      <c r="C50" s="402">
        <v>8</v>
      </c>
      <c r="D50" s="340" t="s">
        <v>295</v>
      </c>
      <c r="E50" s="326" t="s">
        <v>295</v>
      </c>
      <c r="F50" s="326" t="s">
        <v>295</v>
      </c>
      <c r="G50" s="340" t="s">
        <v>365</v>
      </c>
      <c r="H50" s="340" t="s">
        <v>365</v>
      </c>
      <c r="I50" s="340" t="s">
        <v>365</v>
      </c>
      <c r="J50" s="340" t="s">
        <v>365</v>
      </c>
      <c r="K50" s="340" t="s">
        <v>365</v>
      </c>
      <c r="L50" s="340" t="s">
        <v>295</v>
      </c>
      <c r="M50" s="340" t="s">
        <v>365</v>
      </c>
      <c r="N50" s="340"/>
      <c r="O50" s="326">
        <f>MIN(D50:M50)</f>
        <v>0</v>
      </c>
      <c r="P50" s="326"/>
      <c r="Q50" s="404"/>
      <c r="R50" s="404"/>
      <c r="S50" s="404"/>
      <c r="T50" s="409"/>
      <c r="U50" s="406"/>
      <c r="V50" s="409"/>
      <c r="W50" s="406"/>
    </row>
    <row r="51" spans="1:23">
      <c r="A51" s="397" t="s">
        <v>506</v>
      </c>
      <c r="B51" s="397" t="s">
        <v>507</v>
      </c>
      <c r="C51" s="402">
        <v>10</v>
      </c>
      <c r="D51" s="340" t="s">
        <v>295</v>
      </c>
      <c r="E51" s="403" t="s">
        <v>295</v>
      </c>
      <c r="F51" s="403" t="s">
        <v>365</v>
      </c>
      <c r="G51" s="404" t="s">
        <v>365</v>
      </c>
      <c r="H51" s="404" t="s">
        <v>365</v>
      </c>
      <c r="I51" s="340" t="s">
        <v>365</v>
      </c>
      <c r="J51" s="404" t="s">
        <v>365</v>
      </c>
      <c r="K51" s="404" t="s">
        <v>365</v>
      </c>
      <c r="L51" s="404" t="s">
        <v>365</v>
      </c>
      <c r="M51" s="404" t="s">
        <v>365</v>
      </c>
      <c r="N51" s="404"/>
      <c r="O51" s="326">
        <f>MIN(E51:M51)</f>
        <v>0</v>
      </c>
      <c r="P51" s="326"/>
      <c r="Q51" s="404"/>
      <c r="R51" s="404"/>
      <c r="S51" s="404"/>
      <c r="T51" s="409"/>
      <c r="U51" s="406"/>
      <c r="V51" s="409"/>
      <c r="W51" s="406"/>
    </row>
    <row r="52" spans="1:23">
      <c r="A52" s="397" t="s">
        <v>151</v>
      </c>
      <c r="B52" s="397" t="s">
        <v>508</v>
      </c>
      <c r="C52" s="402">
        <v>11</v>
      </c>
      <c r="D52" s="340" t="s">
        <v>365</v>
      </c>
      <c r="E52" s="403" t="s">
        <v>365</v>
      </c>
      <c r="F52" s="403" t="s">
        <v>365</v>
      </c>
      <c r="G52" s="404" t="s">
        <v>365</v>
      </c>
      <c r="H52" s="404" t="s">
        <v>365</v>
      </c>
      <c r="I52" s="340" t="s">
        <v>365</v>
      </c>
      <c r="J52" s="404" t="s">
        <v>365</v>
      </c>
      <c r="K52" s="404" t="s">
        <v>365</v>
      </c>
      <c r="L52" s="404" t="s">
        <v>365</v>
      </c>
      <c r="M52" s="404" t="s">
        <v>365</v>
      </c>
      <c r="N52" s="404"/>
      <c r="O52" s="326">
        <f>MIN(E52:M52)</f>
        <v>0</v>
      </c>
      <c r="P52" s="326"/>
      <c r="Q52" s="404"/>
      <c r="R52" s="404"/>
      <c r="S52" s="404"/>
      <c r="T52" s="409"/>
      <c r="U52" s="406"/>
      <c r="V52" s="409"/>
      <c r="W52" s="406"/>
    </row>
    <row r="53" spans="1:23">
      <c r="A53" s="424"/>
      <c r="B53" s="424"/>
      <c r="C53" s="424"/>
      <c r="D53" s="425"/>
      <c r="E53" s="426"/>
      <c r="F53" s="426"/>
      <c r="G53" s="427"/>
      <c r="H53" s="427"/>
      <c r="I53" s="427"/>
      <c r="J53" s="427"/>
      <c r="K53" s="427"/>
      <c r="L53" s="427"/>
      <c r="M53" s="427"/>
      <c r="N53" s="427"/>
      <c r="O53" s="426"/>
      <c r="P53" s="424"/>
      <c r="Q53" s="427"/>
      <c r="R53" s="422"/>
    </row>
    <row r="54" spans="1:23">
      <c r="A54" s="428"/>
      <c r="B54" s="428"/>
      <c r="C54" s="428"/>
      <c r="D54" s="429" t="s">
        <v>331</v>
      </c>
      <c r="E54" s="430"/>
      <c r="F54" s="430"/>
      <c r="G54" s="431"/>
      <c r="H54" s="431"/>
      <c r="I54" s="431"/>
      <c r="J54" s="431"/>
      <c r="K54" s="431"/>
      <c r="L54" s="431"/>
      <c r="M54" s="431"/>
      <c r="N54" s="431"/>
      <c r="O54" s="430"/>
      <c r="P54" s="428"/>
      <c r="Q54" s="431"/>
      <c r="R54" s="422"/>
    </row>
    <row r="55" spans="1:23">
      <c r="A55" s="428"/>
      <c r="B55" s="428"/>
      <c r="C55" s="428"/>
      <c r="D55" s="432" t="s">
        <v>84</v>
      </c>
      <c r="E55" s="433">
        <v>14</v>
      </c>
      <c r="F55" s="433">
        <v>2</v>
      </c>
      <c r="G55" s="433">
        <v>1</v>
      </c>
      <c r="H55" s="433">
        <v>1</v>
      </c>
      <c r="I55" s="433"/>
      <c r="J55" s="433"/>
      <c r="K55" s="433">
        <v>2</v>
      </c>
      <c r="L55" s="431"/>
      <c r="M55" s="431"/>
      <c r="N55" s="431"/>
      <c r="O55" s="430"/>
      <c r="P55" s="428"/>
      <c r="Q55" s="431"/>
      <c r="R55" s="422"/>
    </row>
    <row r="56" spans="1:23">
      <c r="A56" s="428"/>
      <c r="B56" s="428"/>
      <c r="C56" s="428"/>
      <c r="D56" s="434" t="s">
        <v>85</v>
      </c>
      <c r="E56" s="433">
        <v>0</v>
      </c>
      <c r="F56" s="433">
        <v>11</v>
      </c>
      <c r="G56" s="433">
        <v>1</v>
      </c>
      <c r="H56" s="433">
        <v>1</v>
      </c>
      <c r="I56" s="433">
        <v>16</v>
      </c>
      <c r="J56" s="433" t="s">
        <v>509</v>
      </c>
      <c r="K56" s="433">
        <v>24</v>
      </c>
      <c r="L56" s="433">
        <v>4</v>
      </c>
      <c r="M56" s="435">
        <v>18</v>
      </c>
      <c r="N56" s="435"/>
      <c r="O56" s="430"/>
      <c r="P56" s="428"/>
      <c r="Q56" s="431"/>
      <c r="R56" s="422"/>
    </row>
    <row r="57" spans="1:23">
      <c r="A57" s="428"/>
      <c r="B57" s="428"/>
      <c r="C57" s="428"/>
      <c r="D57" s="436" t="s">
        <v>86</v>
      </c>
      <c r="E57" s="433" t="s">
        <v>510</v>
      </c>
      <c r="F57" s="433">
        <v>27</v>
      </c>
      <c r="G57" s="433">
        <v>2</v>
      </c>
      <c r="H57" s="433">
        <v>1</v>
      </c>
      <c r="I57" s="433">
        <v>32</v>
      </c>
      <c r="J57" s="433" t="s">
        <v>511</v>
      </c>
      <c r="K57" s="433">
        <v>38</v>
      </c>
      <c r="L57" s="433">
        <v>6</v>
      </c>
      <c r="M57" s="435">
        <v>25</v>
      </c>
      <c r="N57" s="435"/>
      <c r="O57" s="430"/>
      <c r="P57" s="428"/>
      <c r="Q57" s="431"/>
      <c r="R57" s="422"/>
    </row>
    <row r="58" spans="1:23">
      <c r="A58" s="428"/>
      <c r="B58" s="428"/>
      <c r="C58" s="428"/>
      <c r="D58" s="437"/>
      <c r="E58" s="430"/>
      <c r="F58" s="430"/>
      <c r="G58" s="431"/>
      <c r="H58" s="431"/>
      <c r="I58" s="431"/>
      <c r="J58" s="431"/>
      <c r="K58" s="431"/>
      <c r="L58" s="431"/>
      <c r="M58" s="431"/>
      <c r="N58" s="431"/>
      <c r="O58" s="430"/>
      <c r="P58" s="428"/>
      <c r="Q58" s="431"/>
      <c r="R58" s="422"/>
    </row>
    <row r="59" spans="1:23">
      <c r="A59" s="428"/>
      <c r="B59" s="428"/>
      <c r="C59" s="428"/>
      <c r="D59" s="438" t="s">
        <v>426</v>
      </c>
      <c r="E59" s="439" t="s">
        <v>300</v>
      </c>
      <c r="F59" s="440" t="s">
        <v>341</v>
      </c>
      <c r="G59" s="441" t="s">
        <v>512</v>
      </c>
      <c r="H59" s="431"/>
      <c r="I59" s="431"/>
      <c r="J59" s="431"/>
      <c r="K59" s="431"/>
      <c r="L59" s="431"/>
      <c r="M59" s="431"/>
      <c r="N59" s="431"/>
      <c r="O59" s="430"/>
      <c r="P59" s="428"/>
      <c r="Q59" s="431"/>
      <c r="R59" s="422"/>
    </row>
    <row r="60" spans="1:23">
      <c r="A60" s="428"/>
      <c r="B60" s="428"/>
      <c r="C60" s="428"/>
      <c r="D60" s="437"/>
      <c r="E60" s="430"/>
      <c r="F60" s="430"/>
      <c r="G60" s="431"/>
      <c r="H60" s="431"/>
      <c r="I60" s="431"/>
      <c r="J60" s="431"/>
      <c r="K60" s="431"/>
      <c r="L60" s="431"/>
      <c r="M60" s="431"/>
      <c r="N60" s="431"/>
      <c r="O60" s="430"/>
      <c r="P60" s="428"/>
      <c r="Q60" s="431"/>
      <c r="R60" s="422"/>
    </row>
    <row r="61" spans="1:23">
      <c r="A61" s="428"/>
      <c r="B61" s="428"/>
      <c r="C61" s="428"/>
      <c r="D61" s="437"/>
      <c r="E61" s="430"/>
      <c r="F61" s="430"/>
      <c r="G61" s="431"/>
      <c r="H61" s="431"/>
      <c r="I61" s="431"/>
      <c r="J61" s="431"/>
      <c r="K61" s="431"/>
      <c r="L61" s="431"/>
      <c r="M61" s="431"/>
      <c r="N61" s="431"/>
      <c r="O61" s="430"/>
      <c r="P61" s="428"/>
      <c r="Q61" s="431"/>
      <c r="R61" s="422"/>
    </row>
    <row r="62" spans="1:23">
      <c r="A62" s="442"/>
      <c r="B62" s="442"/>
      <c r="C62" s="442"/>
      <c r="D62" s="443"/>
      <c r="E62" s="430"/>
      <c r="F62" s="444"/>
      <c r="G62" s="445"/>
      <c r="H62" s="431"/>
      <c r="I62" s="431"/>
      <c r="J62" s="431"/>
      <c r="K62" s="431"/>
      <c r="L62" s="431"/>
      <c r="M62" s="446"/>
      <c r="N62" s="446"/>
      <c r="O62" s="444"/>
      <c r="P62" s="442"/>
      <c r="Q62" s="446"/>
      <c r="R62" s="423"/>
    </row>
    <row r="63" spans="1:23">
      <c r="A63" s="442"/>
      <c r="B63" s="442"/>
      <c r="C63" s="442"/>
      <c r="D63" s="443"/>
      <c r="E63" s="430"/>
      <c r="F63" s="444"/>
      <c r="G63" s="445"/>
      <c r="H63" s="431"/>
      <c r="I63" s="431"/>
      <c r="J63" s="431"/>
      <c r="K63" s="431"/>
      <c r="L63" s="431"/>
      <c r="M63" s="446"/>
      <c r="N63" s="446"/>
      <c r="O63" s="444"/>
      <c r="P63" s="442"/>
      <c r="Q63" s="446"/>
      <c r="R63" s="423"/>
    </row>
    <row r="64" spans="1:23">
      <c r="A64" s="442"/>
      <c r="B64" s="442"/>
      <c r="C64" s="442"/>
      <c r="D64" s="443"/>
      <c r="E64" s="430"/>
      <c r="F64" s="444"/>
      <c r="G64" s="445"/>
      <c r="H64" s="431"/>
      <c r="I64" s="431"/>
      <c r="J64" s="431"/>
      <c r="K64" s="431"/>
      <c r="L64" s="431"/>
      <c r="M64" s="446"/>
      <c r="N64" s="446"/>
      <c r="O64" s="444"/>
      <c r="P64" s="442"/>
      <c r="Q64" s="446"/>
      <c r="R64" s="423"/>
    </row>
    <row r="65" spans="1:18">
      <c r="A65" s="442"/>
      <c r="B65" s="442"/>
      <c r="C65" s="442"/>
      <c r="D65" s="443"/>
      <c r="E65" s="430"/>
      <c r="F65" s="444"/>
      <c r="G65" s="445"/>
      <c r="H65" s="431"/>
      <c r="I65" s="431"/>
      <c r="J65" s="431"/>
      <c r="K65" s="431"/>
      <c r="L65" s="431"/>
      <c r="M65" s="446"/>
      <c r="N65" s="446"/>
      <c r="O65" s="444"/>
      <c r="P65" s="442"/>
      <c r="Q65" s="446"/>
      <c r="R65" s="423"/>
    </row>
    <row r="66" spans="1:18">
      <c r="A66" s="442"/>
      <c r="B66" s="442"/>
      <c r="C66" s="442"/>
      <c r="D66" s="443"/>
      <c r="E66" s="430"/>
      <c r="F66" s="444"/>
      <c r="G66" s="445"/>
      <c r="H66" s="431"/>
      <c r="I66" s="431"/>
      <c r="J66" s="431"/>
      <c r="K66" s="431"/>
      <c r="L66" s="431"/>
      <c r="M66" s="446"/>
      <c r="N66" s="446"/>
      <c r="O66" s="444"/>
      <c r="P66" s="442"/>
      <c r="Q66" s="446"/>
      <c r="R66" s="423"/>
    </row>
    <row r="67" spans="1:18">
      <c r="A67" s="442"/>
      <c r="B67" s="442"/>
      <c r="C67" s="442"/>
      <c r="D67" s="443"/>
      <c r="E67" s="430"/>
      <c r="F67" s="444"/>
      <c r="G67" s="445"/>
      <c r="H67" s="431"/>
      <c r="I67" s="431"/>
      <c r="J67" s="431"/>
      <c r="K67" s="431"/>
      <c r="L67" s="431"/>
      <c r="M67" s="446"/>
      <c r="N67" s="446"/>
      <c r="O67" s="444"/>
      <c r="P67" s="442"/>
      <c r="Q67" s="446"/>
      <c r="R67" s="423"/>
    </row>
    <row r="68" spans="1:18">
      <c r="A68" s="442"/>
      <c r="B68" s="442"/>
      <c r="C68" s="442"/>
      <c r="D68" s="443"/>
      <c r="E68" s="430"/>
      <c r="F68" s="444"/>
      <c r="G68" s="445"/>
      <c r="H68" s="431"/>
      <c r="I68" s="431"/>
      <c r="J68" s="431"/>
      <c r="K68" s="431"/>
      <c r="L68" s="431"/>
      <c r="M68" s="446"/>
      <c r="N68" s="446"/>
      <c r="O68" s="444"/>
      <c r="P68" s="442"/>
      <c r="Q68" s="446"/>
      <c r="R68" s="423"/>
    </row>
    <row r="69" spans="1:18">
      <c r="A69" s="442"/>
      <c r="B69" s="442"/>
      <c r="C69" s="442"/>
      <c r="D69" s="443"/>
      <c r="E69" s="430"/>
      <c r="F69" s="444"/>
      <c r="G69" s="445"/>
      <c r="H69" s="431"/>
      <c r="I69" s="431"/>
      <c r="J69" s="431"/>
      <c r="K69" s="431"/>
      <c r="L69" s="431"/>
      <c r="M69" s="446"/>
      <c r="N69" s="446"/>
      <c r="O69" s="444"/>
      <c r="P69" s="442"/>
      <c r="Q69" s="446"/>
      <c r="R69" s="423"/>
    </row>
    <row r="70" spans="1:18">
      <c r="A70" s="442"/>
      <c r="B70" s="442"/>
      <c r="C70" s="442"/>
      <c r="D70" s="443"/>
      <c r="E70" s="430"/>
      <c r="F70" s="444"/>
      <c r="G70" s="445"/>
      <c r="H70" s="431"/>
      <c r="I70" s="431"/>
      <c r="J70" s="431"/>
      <c r="K70" s="431"/>
      <c r="L70" s="431"/>
      <c r="M70" s="446"/>
      <c r="N70" s="446"/>
      <c r="O70" s="444"/>
      <c r="P70" s="442"/>
      <c r="Q70" s="446"/>
      <c r="R70" s="423"/>
    </row>
    <row r="71" spans="1:18">
      <c r="A71" s="442"/>
      <c r="B71" s="442"/>
      <c r="C71" s="442"/>
      <c r="D71" s="443"/>
      <c r="E71" s="430"/>
      <c r="F71" s="444"/>
      <c r="G71" s="445"/>
      <c r="H71" s="431"/>
      <c r="I71" s="431"/>
      <c r="J71" s="431"/>
      <c r="K71" s="431"/>
      <c r="L71" s="431"/>
      <c r="M71" s="446"/>
      <c r="N71" s="446"/>
      <c r="O71" s="444"/>
      <c r="P71" s="442"/>
      <c r="Q71" s="446"/>
      <c r="R71" s="423"/>
    </row>
    <row r="72" spans="1:18">
      <c r="A72" s="442"/>
      <c r="B72" s="442"/>
      <c r="C72" s="442"/>
      <c r="D72" s="443"/>
      <c r="E72" s="430"/>
      <c r="F72" s="444"/>
      <c r="G72" s="445"/>
      <c r="H72" s="431"/>
      <c r="I72" s="431"/>
      <c r="J72" s="431"/>
      <c r="K72" s="431"/>
      <c r="L72" s="431"/>
      <c r="M72" s="446"/>
      <c r="N72" s="446"/>
      <c r="O72" s="444"/>
      <c r="P72" s="442"/>
      <c r="Q72" s="446"/>
      <c r="R72" s="423"/>
    </row>
    <row r="73" spans="1:18">
      <c r="A73" s="442"/>
      <c r="B73" s="442"/>
      <c r="C73" s="442"/>
      <c r="D73" s="443"/>
      <c r="E73" s="430"/>
      <c r="F73" s="444"/>
      <c r="G73" s="445"/>
      <c r="H73" s="431"/>
      <c r="I73" s="431"/>
      <c r="J73" s="431"/>
      <c r="K73" s="431"/>
      <c r="L73" s="431"/>
      <c r="M73" s="446"/>
      <c r="N73" s="446"/>
      <c r="O73" s="444"/>
      <c r="P73" s="442"/>
      <c r="Q73" s="446"/>
      <c r="R73" s="423"/>
    </row>
    <row r="74" spans="1:18">
      <c r="A74" s="442"/>
      <c r="B74" s="442"/>
      <c r="C74" s="442"/>
      <c r="D74" s="443"/>
      <c r="E74" s="430"/>
      <c r="F74" s="444"/>
      <c r="G74" s="445"/>
      <c r="H74" s="431"/>
      <c r="I74" s="431"/>
      <c r="J74" s="431"/>
      <c r="K74" s="431"/>
      <c r="L74" s="431"/>
      <c r="M74" s="446"/>
      <c r="N74" s="446"/>
      <c r="O74" s="444"/>
      <c r="P74" s="442"/>
      <c r="Q74" s="446"/>
      <c r="R74" s="423"/>
    </row>
    <row r="75" spans="1:18">
      <c r="A75" s="442"/>
      <c r="B75" s="442"/>
      <c r="C75" s="442"/>
      <c r="D75" s="443"/>
      <c r="E75" s="430"/>
      <c r="F75" s="444"/>
      <c r="G75" s="445"/>
      <c r="H75" s="431"/>
      <c r="I75" s="431"/>
      <c r="J75" s="431"/>
      <c r="K75" s="431"/>
      <c r="L75" s="431"/>
      <c r="M75" s="446"/>
      <c r="N75" s="446"/>
      <c r="O75" s="444"/>
      <c r="P75" s="442"/>
      <c r="Q75" s="446"/>
      <c r="R75" s="423"/>
    </row>
    <row r="76" spans="1:18">
      <c r="A76" s="442"/>
      <c r="B76" s="442"/>
      <c r="C76" s="442"/>
      <c r="D76" s="443"/>
      <c r="E76" s="430"/>
      <c r="F76" s="444"/>
      <c r="G76" s="445"/>
      <c r="H76" s="431"/>
      <c r="I76" s="431"/>
      <c r="J76" s="431"/>
      <c r="K76" s="431"/>
      <c r="L76" s="431"/>
      <c r="M76" s="446"/>
      <c r="N76" s="446"/>
      <c r="O76" s="444"/>
      <c r="P76" s="442"/>
      <c r="Q76" s="446"/>
      <c r="R76" s="423"/>
    </row>
    <row r="77" spans="1:18">
      <c r="A77" s="442"/>
      <c r="B77" s="442"/>
      <c r="C77" s="442"/>
      <c r="D77" s="443"/>
      <c r="E77" s="430"/>
      <c r="F77" s="444"/>
      <c r="G77" s="445"/>
      <c r="H77" s="431"/>
      <c r="I77" s="431"/>
      <c r="J77" s="431"/>
      <c r="K77" s="431"/>
      <c r="L77" s="431"/>
      <c r="M77" s="446"/>
      <c r="N77" s="446"/>
      <c r="O77" s="444"/>
      <c r="P77" s="442"/>
      <c r="Q77" s="446"/>
      <c r="R77" s="423"/>
    </row>
    <row r="78" spans="1:18">
      <c r="A78" s="442"/>
      <c r="B78" s="442"/>
      <c r="C78" s="442"/>
      <c r="D78" s="443"/>
      <c r="E78" s="430"/>
      <c r="F78" s="444"/>
      <c r="G78" s="445"/>
      <c r="H78" s="431"/>
      <c r="I78" s="431"/>
      <c r="J78" s="431"/>
      <c r="K78" s="431"/>
      <c r="L78" s="431"/>
      <c r="M78" s="446"/>
      <c r="N78" s="446"/>
      <c r="O78" s="444"/>
      <c r="P78" s="442"/>
      <c r="Q78" s="446"/>
      <c r="R78" s="423"/>
    </row>
    <row r="79" spans="1:18">
      <c r="A79" s="442"/>
      <c r="B79" s="442"/>
      <c r="C79" s="442"/>
      <c r="D79" s="443"/>
      <c r="E79" s="430"/>
      <c r="F79" s="444"/>
      <c r="G79" s="445"/>
      <c r="H79" s="431"/>
      <c r="I79" s="431"/>
      <c r="J79" s="431"/>
      <c r="K79" s="431"/>
      <c r="L79" s="431"/>
      <c r="M79" s="446"/>
      <c r="N79" s="446"/>
      <c r="O79" s="444"/>
      <c r="P79" s="442"/>
      <c r="Q79" s="446"/>
      <c r="R79" s="423"/>
    </row>
    <row r="80" spans="1:18">
      <c r="A80" s="442"/>
      <c r="B80" s="442"/>
      <c r="C80" s="442"/>
      <c r="D80" s="443"/>
      <c r="E80" s="430"/>
      <c r="F80" s="444"/>
      <c r="G80" s="445"/>
      <c r="H80" s="431"/>
      <c r="I80" s="431"/>
      <c r="J80" s="431"/>
      <c r="K80" s="431"/>
      <c r="L80" s="431"/>
      <c r="M80" s="446"/>
      <c r="N80" s="446"/>
      <c r="O80" s="444"/>
      <c r="P80" s="442"/>
      <c r="Q80" s="446"/>
      <c r="R80" s="423"/>
    </row>
    <row r="81" spans="1:18">
      <c r="A81" s="442"/>
      <c r="B81" s="442"/>
      <c r="C81" s="442"/>
      <c r="D81" s="443"/>
      <c r="E81" s="430"/>
      <c r="F81" s="444"/>
      <c r="G81" s="445"/>
      <c r="H81" s="431"/>
      <c r="I81" s="431"/>
      <c r="J81" s="431"/>
      <c r="K81" s="431"/>
      <c r="L81" s="431"/>
      <c r="M81" s="446"/>
      <c r="N81" s="446"/>
      <c r="O81" s="444"/>
      <c r="P81" s="442"/>
      <c r="Q81" s="446"/>
      <c r="R81" s="423"/>
    </row>
    <row r="82" spans="1:18">
      <c r="A82" s="442"/>
      <c r="B82" s="442"/>
      <c r="C82" s="442"/>
      <c r="D82" s="443"/>
      <c r="E82" s="430"/>
      <c r="F82" s="444"/>
      <c r="G82" s="445"/>
      <c r="H82" s="431"/>
      <c r="I82" s="431"/>
      <c r="J82" s="431"/>
      <c r="K82" s="431"/>
      <c r="L82" s="431"/>
      <c r="M82" s="446"/>
      <c r="N82" s="446"/>
      <c r="O82" s="444"/>
      <c r="P82" s="442"/>
      <c r="Q82" s="446"/>
      <c r="R82" s="423"/>
    </row>
    <row r="83" spans="1:18">
      <c r="A83" s="442"/>
      <c r="B83" s="442"/>
      <c r="C83" s="442"/>
      <c r="D83" s="443"/>
      <c r="E83" s="430"/>
      <c r="F83" s="444"/>
      <c r="G83" s="445"/>
      <c r="H83" s="431"/>
      <c r="I83" s="431"/>
      <c r="J83" s="431"/>
      <c r="K83" s="431"/>
      <c r="L83" s="431"/>
      <c r="M83" s="446"/>
      <c r="N83" s="446"/>
      <c r="O83" s="444"/>
      <c r="P83" s="442"/>
      <c r="Q83" s="446"/>
      <c r="R83" s="423"/>
    </row>
    <row r="84" spans="1:18">
      <c r="A84" s="442"/>
      <c r="B84" s="442"/>
      <c r="C84" s="442"/>
      <c r="D84" s="443"/>
      <c r="E84" s="430"/>
      <c r="F84" s="444"/>
      <c r="G84" s="445"/>
      <c r="H84" s="431"/>
      <c r="I84" s="431"/>
      <c r="J84" s="431"/>
      <c r="K84" s="431"/>
      <c r="L84" s="431"/>
      <c r="M84" s="446"/>
      <c r="N84" s="446"/>
      <c r="O84" s="444"/>
      <c r="P84" s="442"/>
      <c r="Q84" s="446"/>
      <c r="R84" s="423"/>
    </row>
    <row r="85" spans="1:18">
      <c r="A85" s="442"/>
      <c r="B85" s="442"/>
      <c r="C85" s="442"/>
      <c r="D85" s="443"/>
      <c r="E85" s="430"/>
      <c r="F85" s="444"/>
      <c r="G85" s="445"/>
      <c r="H85" s="431"/>
      <c r="I85" s="431"/>
      <c r="J85" s="431"/>
      <c r="K85" s="431"/>
      <c r="L85" s="431"/>
      <c r="M85" s="446"/>
      <c r="N85" s="446"/>
      <c r="O85" s="444"/>
      <c r="P85" s="442"/>
      <c r="Q85" s="446"/>
      <c r="R85" s="423"/>
    </row>
    <row r="86" spans="1:18">
      <c r="A86" s="442"/>
      <c r="B86" s="442"/>
      <c r="C86" s="442"/>
      <c r="D86" s="443"/>
      <c r="E86" s="430"/>
      <c r="F86" s="444"/>
      <c r="G86" s="445"/>
      <c r="H86" s="431"/>
      <c r="I86" s="431"/>
      <c r="J86" s="431"/>
      <c r="K86" s="431"/>
      <c r="L86" s="431"/>
      <c r="M86" s="446"/>
      <c r="N86" s="446"/>
      <c r="O86" s="444"/>
      <c r="P86" s="442"/>
      <c r="Q86" s="446"/>
      <c r="R86" s="423"/>
    </row>
    <row r="87" spans="1:18">
      <c r="A87" s="442"/>
      <c r="B87" s="442"/>
      <c r="C87" s="442"/>
      <c r="D87" s="443"/>
      <c r="E87" s="430"/>
      <c r="F87" s="444"/>
      <c r="G87" s="445"/>
      <c r="H87" s="431"/>
      <c r="I87" s="431"/>
      <c r="J87" s="431"/>
      <c r="K87" s="431"/>
      <c r="L87" s="431"/>
      <c r="M87" s="446"/>
      <c r="N87" s="446"/>
      <c r="O87" s="444"/>
      <c r="P87" s="442"/>
      <c r="Q87" s="446"/>
      <c r="R87" s="423"/>
    </row>
    <row r="88" spans="1:18">
      <c r="A88" s="442"/>
      <c r="B88" s="442"/>
      <c r="C88" s="442"/>
      <c r="D88" s="443"/>
      <c r="E88" s="430"/>
      <c r="F88" s="444"/>
      <c r="G88" s="445"/>
      <c r="H88" s="431"/>
      <c r="I88" s="431"/>
      <c r="J88" s="431"/>
      <c r="K88" s="431"/>
      <c r="L88" s="431"/>
      <c r="M88" s="446"/>
      <c r="N88" s="446"/>
      <c r="O88" s="444"/>
      <c r="P88" s="442"/>
      <c r="Q88" s="446"/>
      <c r="R88" s="423"/>
    </row>
    <row r="89" spans="1:18">
      <c r="A89" s="442"/>
      <c r="B89" s="442"/>
      <c r="C89" s="442"/>
      <c r="D89" s="443"/>
      <c r="E89" s="430"/>
      <c r="F89" s="444"/>
      <c r="G89" s="445"/>
      <c r="H89" s="431"/>
      <c r="I89" s="431"/>
      <c r="J89" s="431"/>
      <c r="K89" s="431"/>
      <c r="L89" s="431"/>
      <c r="M89" s="446"/>
      <c r="N89" s="446"/>
      <c r="O89" s="444"/>
      <c r="P89" s="442"/>
      <c r="Q89" s="446"/>
      <c r="R89" s="423"/>
    </row>
    <row r="90" spans="1:18">
      <c r="A90" s="442"/>
      <c r="B90" s="442"/>
      <c r="C90" s="442"/>
      <c r="D90" s="443"/>
      <c r="E90" s="430"/>
      <c r="F90" s="444"/>
      <c r="G90" s="445"/>
      <c r="H90" s="431"/>
      <c r="I90" s="431"/>
      <c r="J90" s="431"/>
      <c r="K90" s="431"/>
      <c r="L90" s="431"/>
      <c r="M90" s="446"/>
      <c r="N90" s="446"/>
      <c r="O90" s="444"/>
      <c r="P90" s="442"/>
      <c r="Q90" s="446"/>
      <c r="R90" s="423"/>
    </row>
    <row r="91" spans="1:18">
      <c r="A91" s="442"/>
      <c r="B91" s="442"/>
      <c r="C91" s="442"/>
      <c r="D91" s="443"/>
      <c r="E91" s="430"/>
      <c r="F91" s="444"/>
      <c r="G91" s="445"/>
      <c r="H91" s="431"/>
      <c r="I91" s="431"/>
      <c r="J91" s="431"/>
      <c r="K91" s="431"/>
      <c r="L91" s="431"/>
      <c r="M91" s="446"/>
      <c r="N91" s="446"/>
      <c r="O91" s="444"/>
      <c r="P91" s="442"/>
      <c r="Q91" s="446"/>
      <c r="R91" s="423"/>
    </row>
    <row r="92" spans="1:18">
      <c r="A92" s="442"/>
      <c r="B92" s="442"/>
      <c r="C92" s="442"/>
      <c r="D92" s="443"/>
      <c r="E92" s="430"/>
      <c r="F92" s="444"/>
      <c r="G92" s="445"/>
      <c r="H92" s="431"/>
      <c r="I92" s="431"/>
      <c r="J92" s="431"/>
      <c r="K92" s="431"/>
      <c r="L92" s="431"/>
      <c r="M92" s="446"/>
      <c r="N92" s="446"/>
      <c r="O92" s="444"/>
      <c r="P92" s="442"/>
      <c r="Q92" s="446"/>
      <c r="R92" s="423"/>
    </row>
    <row r="93" spans="1:18">
      <c r="A93" s="442"/>
      <c r="B93" s="442"/>
      <c r="C93" s="442"/>
      <c r="D93" s="443"/>
      <c r="E93" s="430"/>
      <c r="F93" s="444"/>
      <c r="G93" s="445"/>
      <c r="H93" s="431"/>
      <c r="I93" s="431"/>
      <c r="J93" s="431"/>
      <c r="K93" s="431"/>
      <c r="L93" s="431"/>
      <c r="M93" s="446"/>
      <c r="N93" s="446"/>
      <c r="O93" s="444"/>
      <c r="P93" s="442"/>
      <c r="Q93" s="446"/>
      <c r="R93" s="423"/>
    </row>
    <row r="94" spans="1:18">
      <c r="A94" s="442"/>
      <c r="B94" s="442"/>
      <c r="C94" s="442"/>
      <c r="D94" s="443"/>
      <c r="E94" s="430"/>
      <c r="F94" s="444"/>
      <c r="G94" s="445"/>
      <c r="H94" s="431"/>
      <c r="I94" s="431"/>
      <c r="J94" s="431"/>
      <c r="K94" s="431"/>
      <c r="L94" s="431"/>
      <c r="M94" s="446"/>
      <c r="N94" s="446"/>
      <c r="O94" s="444"/>
      <c r="P94" s="442"/>
      <c r="Q94" s="446"/>
      <c r="R94" s="423"/>
    </row>
    <row r="95" spans="1:18">
      <c r="A95" s="442"/>
      <c r="B95" s="442"/>
      <c r="C95" s="442"/>
      <c r="D95" s="443"/>
      <c r="E95" s="430"/>
      <c r="F95" s="444"/>
      <c r="G95" s="445"/>
      <c r="H95" s="431"/>
      <c r="I95" s="431"/>
      <c r="J95" s="431"/>
      <c r="K95" s="431"/>
      <c r="L95" s="431"/>
      <c r="M95" s="446"/>
      <c r="N95" s="446"/>
      <c r="O95" s="444"/>
      <c r="P95" s="442"/>
      <c r="Q95" s="446"/>
      <c r="R95" s="423"/>
    </row>
    <row r="96" spans="1:18">
      <c r="A96" s="442"/>
      <c r="B96" s="442"/>
      <c r="C96" s="442"/>
      <c r="D96" s="443"/>
      <c r="E96" s="430"/>
      <c r="F96" s="444"/>
      <c r="G96" s="445"/>
      <c r="H96" s="431"/>
      <c r="I96" s="431"/>
      <c r="J96" s="431"/>
      <c r="K96" s="431"/>
      <c r="L96" s="431"/>
      <c r="M96" s="446"/>
      <c r="N96" s="446"/>
      <c r="O96" s="444"/>
      <c r="P96" s="442"/>
      <c r="Q96" s="446"/>
      <c r="R96" s="423"/>
    </row>
    <row r="97" spans="1:18">
      <c r="A97" s="442"/>
      <c r="B97" s="442"/>
      <c r="C97" s="442"/>
      <c r="D97" s="443"/>
      <c r="E97" s="430"/>
      <c r="F97" s="444"/>
      <c r="G97" s="445"/>
      <c r="H97" s="431"/>
      <c r="I97" s="431"/>
      <c r="J97" s="431"/>
      <c r="K97" s="431"/>
      <c r="L97" s="431"/>
      <c r="M97" s="446"/>
      <c r="N97" s="446"/>
      <c r="O97" s="444"/>
      <c r="P97" s="442"/>
      <c r="Q97" s="446"/>
      <c r="R97" s="423"/>
    </row>
    <row r="98" spans="1:18">
      <c r="A98" s="442"/>
      <c r="B98" s="442"/>
      <c r="C98" s="442"/>
      <c r="D98" s="443"/>
      <c r="E98" s="430"/>
      <c r="F98" s="444"/>
      <c r="G98" s="445"/>
      <c r="H98" s="431"/>
      <c r="I98" s="431"/>
      <c r="J98" s="431"/>
      <c r="K98" s="431"/>
      <c r="L98" s="431"/>
      <c r="M98" s="446"/>
      <c r="N98" s="446"/>
      <c r="O98" s="444"/>
      <c r="P98" s="442"/>
      <c r="Q98" s="446"/>
      <c r="R98" s="423"/>
    </row>
    <row r="99" spans="1:18">
      <c r="A99" s="442"/>
      <c r="B99" s="442"/>
      <c r="C99" s="442"/>
      <c r="D99" s="443"/>
      <c r="E99" s="430"/>
      <c r="F99" s="444"/>
      <c r="G99" s="445"/>
      <c r="H99" s="431"/>
      <c r="I99" s="431"/>
      <c r="J99" s="431"/>
      <c r="K99" s="431"/>
      <c r="L99" s="431"/>
      <c r="M99" s="446"/>
      <c r="N99" s="446"/>
      <c r="O99" s="444"/>
      <c r="P99" s="442"/>
      <c r="Q99" s="446"/>
      <c r="R99" s="423"/>
    </row>
    <row r="100" spans="1:18">
      <c r="A100" s="442"/>
      <c r="B100" s="442"/>
      <c r="C100" s="442"/>
      <c r="D100" s="443"/>
      <c r="E100" s="430"/>
      <c r="F100" s="444"/>
      <c r="G100" s="445"/>
      <c r="H100" s="431"/>
      <c r="I100" s="431"/>
      <c r="J100" s="431"/>
      <c r="K100" s="431"/>
      <c r="L100" s="431"/>
      <c r="M100" s="446"/>
      <c r="N100" s="446"/>
      <c r="O100" s="444"/>
      <c r="P100" s="442"/>
      <c r="Q100" s="446"/>
      <c r="R100" s="423"/>
    </row>
    <row r="101" spans="1:18">
      <c r="A101" s="442"/>
      <c r="B101" s="442"/>
      <c r="C101" s="442"/>
      <c r="D101" s="443"/>
      <c r="E101" s="430"/>
      <c r="F101" s="444"/>
      <c r="G101" s="445"/>
      <c r="H101" s="431"/>
      <c r="I101" s="431"/>
      <c r="J101" s="431"/>
      <c r="K101" s="431"/>
      <c r="L101" s="431"/>
      <c r="M101" s="446"/>
      <c r="N101" s="446"/>
      <c r="O101" s="444"/>
      <c r="P101" s="442"/>
      <c r="Q101" s="446"/>
      <c r="R101" s="423"/>
    </row>
    <row r="102" spans="1:18">
      <c r="A102" s="442"/>
      <c r="B102" s="442"/>
      <c r="C102" s="442"/>
      <c r="D102" s="443"/>
      <c r="E102" s="430"/>
      <c r="F102" s="444"/>
      <c r="G102" s="445"/>
      <c r="H102" s="431"/>
      <c r="I102" s="431"/>
      <c r="J102" s="431"/>
      <c r="K102" s="431"/>
      <c r="L102" s="431"/>
      <c r="M102" s="446"/>
      <c r="N102" s="446"/>
      <c r="O102" s="444"/>
      <c r="P102" s="442"/>
      <c r="Q102" s="446"/>
      <c r="R102" s="423"/>
    </row>
    <row r="103" spans="1:18">
      <c r="A103" s="442"/>
      <c r="B103" s="442"/>
      <c r="C103" s="442"/>
      <c r="D103" s="443"/>
      <c r="E103" s="430"/>
      <c r="F103" s="444"/>
      <c r="G103" s="445"/>
      <c r="H103" s="431"/>
      <c r="I103" s="431"/>
      <c r="J103" s="431"/>
      <c r="K103" s="431"/>
      <c r="L103" s="431"/>
      <c r="M103" s="446"/>
      <c r="N103" s="446"/>
      <c r="O103" s="444"/>
      <c r="P103" s="442"/>
      <c r="Q103" s="446"/>
      <c r="R103" s="423"/>
    </row>
    <row r="104" spans="1:18">
      <c r="A104" s="442"/>
      <c r="B104" s="442"/>
      <c r="C104" s="442"/>
      <c r="D104" s="443"/>
      <c r="E104" s="430"/>
      <c r="F104" s="444"/>
      <c r="G104" s="445"/>
      <c r="H104" s="431"/>
      <c r="I104" s="431"/>
      <c r="J104" s="431"/>
      <c r="K104" s="431"/>
      <c r="L104" s="431"/>
      <c r="M104" s="446"/>
      <c r="N104" s="446"/>
      <c r="O104" s="444"/>
      <c r="P104" s="442"/>
      <c r="Q104" s="446"/>
      <c r="R104" s="423"/>
    </row>
    <row r="105" spans="1:18">
      <c r="A105" s="442"/>
      <c r="B105" s="442"/>
      <c r="C105" s="442"/>
      <c r="D105" s="443"/>
      <c r="E105" s="430"/>
      <c r="F105" s="444"/>
      <c r="G105" s="445"/>
      <c r="H105" s="431"/>
      <c r="I105" s="431"/>
      <c r="J105" s="431"/>
      <c r="K105" s="431"/>
      <c r="L105" s="431"/>
      <c r="M105" s="446"/>
      <c r="N105" s="446"/>
      <c r="O105" s="444"/>
      <c r="P105" s="442"/>
      <c r="Q105" s="446"/>
      <c r="R105" s="423"/>
    </row>
    <row r="106" spans="1:18">
      <c r="A106" s="442"/>
      <c r="B106" s="442"/>
      <c r="C106" s="442"/>
      <c r="D106" s="443"/>
      <c r="E106" s="430"/>
      <c r="F106" s="444"/>
      <c r="G106" s="445"/>
      <c r="H106" s="431"/>
      <c r="I106" s="431"/>
      <c r="J106" s="431"/>
      <c r="K106" s="431"/>
      <c r="L106" s="431"/>
      <c r="M106" s="446"/>
      <c r="N106" s="446"/>
      <c r="O106" s="444"/>
      <c r="P106" s="442"/>
      <c r="Q106" s="446"/>
      <c r="R106" s="423"/>
    </row>
    <row r="107" spans="1:18">
      <c r="A107" s="442"/>
      <c r="B107" s="442"/>
      <c r="C107" s="442"/>
      <c r="D107" s="443"/>
      <c r="E107" s="430"/>
      <c r="F107" s="444"/>
      <c r="G107" s="445"/>
      <c r="H107" s="431"/>
      <c r="I107" s="431"/>
      <c r="J107" s="431"/>
      <c r="K107" s="431"/>
      <c r="L107" s="431"/>
      <c r="M107" s="446"/>
      <c r="N107" s="446"/>
      <c r="O107" s="444"/>
      <c r="P107" s="442"/>
      <c r="Q107" s="446"/>
      <c r="R107" s="423"/>
    </row>
    <row r="108" spans="1:18">
      <c r="A108" s="442"/>
      <c r="B108" s="442"/>
      <c r="C108" s="442"/>
      <c r="D108" s="443"/>
      <c r="E108" s="430"/>
      <c r="F108" s="444"/>
      <c r="G108" s="445"/>
      <c r="H108" s="431"/>
      <c r="I108" s="431"/>
      <c r="J108" s="431"/>
      <c r="K108" s="431"/>
      <c r="L108" s="431"/>
      <c r="M108" s="446"/>
      <c r="N108" s="446"/>
      <c r="O108" s="444"/>
      <c r="P108" s="442"/>
      <c r="Q108" s="446"/>
      <c r="R108" s="423"/>
    </row>
    <row r="109" spans="1:18">
      <c r="A109" s="442"/>
      <c r="B109" s="442"/>
      <c r="C109" s="442"/>
      <c r="D109" s="443"/>
      <c r="E109" s="430"/>
      <c r="F109" s="444"/>
      <c r="G109" s="445"/>
      <c r="H109" s="431"/>
      <c r="I109" s="431"/>
      <c r="J109" s="431"/>
      <c r="K109" s="431"/>
      <c r="L109" s="431"/>
      <c r="M109" s="446"/>
      <c r="N109" s="446"/>
      <c r="O109" s="444"/>
      <c r="P109" s="442"/>
      <c r="Q109" s="446"/>
      <c r="R109" s="423"/>
    </row>
    <row r="110" spans="1:18">
      <c r="A110" s="442"/>
      <c r="B110" s="442"/>
      <c r="C110" s="442"/>
      <c r="D110" s="443"/>
      <c r="E110" s="430"/>
      <c r="F110" s="444"/>
      <c r="G110" s="445"/>
      <c r="H110" s="431"/>
      <c r="I110" s="431"/>
      <c r="J110" s="431"/>
      <c r="K110" s="431"/>
      <c r="L110" s="431"/>
      <c r="M110" s="446"/>
      <c r="N110" s="446"/>
      <c r="O110" s="444"/>
      <c r="P110" s="442"/>
      <c r="Q110" s="446"/>
      <c r="R110" s="423"/>
    </row>
    <row r="111" spans="1:18">
      <c r="A111" s="442"/>
      <c r="B111" s="442"/>
      <c r="C111" s="442"/>
      <c r="D111" s="443"/>
      <c r="E111" s="430"/>
      <c r="F111" s="444"/>
      <c r="G111" s="445"/>
      <c r="H111" s="431"/>
      <c r="I111" s="431"/>
      <c r="J111" s="431"/>
      <c r="K111" s="431"/>
      <c r="L111" s="431"/>
      <c r="M111" s="446"/>
      <c r="N111" s="446"/>
      <c r="O111" s="444"/>
      <c r="P111" s="442"/>
      <c r="Q111" s="446"/>
      <c r="R111" s="423"/>
    </row>
    <row r="112" spans="1:18">
      <c r="A112" s="442"/>
      <c r="B112" s="442"/>
      <c r="C112" s="442"/>
      <c r="D112" s="443"/>
      <c r="E112" s="430"/>
      <c r="F112" s="444"/>
      <c r="G112" s="445"/>
      <c r="H112" s="431"/>
      <c r="I112" s="431"/>
      <c r="J112" s="431"/>
      <c r="K112" s="431"/>
      <c r="L112" s="431"/>
      <c r="M112" s="446"/>
      <c r="N112" s="446"/>
      <c r="O112" s="444"/>
      <c r="P112" s="442"/>
      <c r="Q112" s="446"/>
      <c r="R112" s="423"/>
    </row>
    <row r="113" spans="1:18">
      <c r="A113" s="442"/>
      <c r="B113" s="442"/>
      <c r="C113" s="442"/>
      <c r="D113" s="443"/>
      <c r="E113" s="430"/>
      <c r="F113" s="444"/>
      <c r="G113" s="445"/>
      <c r="H113" s="431"/>
      <c r="I113" s="431"/>
      <c r="J113" s="431"/>
      <c r="K113" s="431"/>
      <c r="L113" s="431"/>
      <c r="M113" s="446"/>
      <c r="N113" s="446"/>
      <c r="O113" s="444"/>
      <c r="P113" s="442"/>
      <c r="Q113" s="446"/>
      <c r="R113" s="423"/>
    </row>
    <row r="114" spans="1:18">
      <c r="A114" s="442"/>
      <c r="B114" s="442"/>
      <c r="C114" s="442"/>
      <c r="D114" s="443"/>
      <c r="E114" s="430"/>
      <c r="F114" s="444"/>
      <c r="G114" s="445"/>
      <c r="H114" s="431"/>
      <c r="I114" s="431"/>
      <c r="J114" s="431"/>
      <c r="K114" s="431"/>
      <c r="L114" s="431"/>
      <c r="M114" s="446"/>
      <c r="N114" s="446"/>
      <c r="O114" s="444"/>
      <c r="P114" s="442"/>
      <c r="Q114" s="446"/>
      <c r="R114" s="423"/>
    </row>
    <row r="115" spans="1:18">
      <c r="A115" s="442"/>
      <c r="B115" s="442"/>
      <c r="C115" s="442"/>
      <c r="D115" s="443"/>
      <c r="E115" s="430"/>
      <c r="F115" s="444"/>
      <c r="G115" s="445"/>
      <c r="H115" s="431"/>
      <c r="I115" s="431"/>
      <c r="J115" s="431"/>
      <c r="K115" s="431"/>
      <c r="L115" s="431"/>
      <c r="M115" s="446"/>
      <c r="N115" s="446"/>
      <c r="O115" s="444"/>
      <c r="P115" s="442"/>
      <c r="Q115" s="446"/>
      <c r="R115" s="423"/>
    </row>
    <row r="116" spans="1:18">
      <c r="A116" s="442"/>
      <c r="B116" s="442"/>
      <c r="C116" s="442"/>
      <c r="D116" s="443"/>
      <c r="E116" s="430"/>
      <c r="F116" s="444"/>
      <c r="G116" s="445"/>
      <c r="H116" s="431"/>
      <c r="I116" s="431"/>
      <c r="J116" s="431"/>
      <c r="K116" s="431"/>
      <c r="L116" s="431"/>
      <c r="M116" s="446"/>
      <c r="N116" s="446"/>
      <c r="O116" s="444"/>
      <c r="P116" s="442"/>
      <c r="Q116" s="446"/>
      <c r="R116" s="423"/>
    </row>
    <row r="117" spans="1:18">
      <c r="A117" s="442"/>
      <c r="B117" s="442"/>
      <c r="C117" s="442"/>
      <c r="D117" s="443"/>
      <c r="E117" s="430"/>
      <c r="F117" s="444"/>
      <c r="G117" s="445"/>
      <c r="H117" s="431"/>
      <c r="I117" s="431"/>
      <c r="J117" s="431"/>
      <c r="K117" s="431"/>
      <c r="L117" s="431"/>
      <c r="M117" s="446"/>
      <c r="N117" s="446"/>
      <c r="O117" s="444"/>
      <c r="P117" s="442"/>
      <c r="Q117" s="446"/>
      <c r="R117" s="423"/>
    </row>
    <row r="118" spans="1:18">
      <c r="A118" s="442"/>
      <c r="B118" s="442"/>
      <c r="C118" s="442"/>
      <c r="D118" s="443"/>
      <c r="E118" s="430"/>
      <c r="F118" s="444"/>
      <c r="G118" s="445"/>
      <c r="H118" s="431"/>
      <c r="I118" s="431"/>
      <c r="J118" s="431"/>
      <c r="K118" s="431"/>
      <c r="L118" s="431"/>
      <c r="M118" s="446"/>
      <c r="N118" s="446"/>
      <c r="O118" s="444"/>
      <c r="P118" s="442"/>
      <c r="Q118" s="446"/>
      <c r="R118" s="423"/>
    </row>
    <row r="119" spans="1:18">
      <c r="A119" s="442"/>
      <c r="B119" s="442"/>
      <c r="C119" s="442"/>
      <c r="D119" s="443"/>
      <c r="E119" s="430"/>
      <c r="F119" s="444"/>
      <c r="G119" s="445"/>
      <c r="H119" s="431"/>
      <c r="I119" s="431"/>
      <c r="J119" s="431"/>
      <c r="K119" s="431"/>
      <c r="L119" s="431"/>
      <c r="M119" s="446"/>
      <c r="N119" s="446"/>
      <c r="O119" s="444"/>
      <c r="P119" s="442"/>
      <c r="Q119" s="446"/>
      <c r="R119" s="423"/>
    </row>
    <row r="120" spans="1:18">
      <c r="A120" s="442"/>
      <c r="B120" s="442"/>
      <c r="C120" s="442"/>
      <c r="D120" s="443"/>
      <c r="E120" s="430"/>
      <c r="F120" s="444"/>
      <c r="G120" s="445"/>
      <c r="H120" s="431"/>
      <c r="I120" s="431"/>
      <c r="J120" s="431"/>
      <c r="K120" s="431"/>
      <c r="L120" s="431"/>
      <c r="M120" s="446"/>
      <c r="N120" s="446"/>
      <c r="O120" s="444"/>
      <c r="P120" s="442"/>
      <c r="Q120" s="446"/>
      <c r="R120" s="423"/>
    </row>
    <row r="121" spans="1:18">
      <c r="A121" s="442"/>
      <c r="B121" s="442"/>
      <c r="C121" s="442"/>
      <c r="D121" s="443"/>
      <c r="E121" s="430"/>
      <c r="F121" s="444"/>
      <c r="G121" s="445"/>
      <c r="H121" s="431"/>
      <c r="I121" s="431"/>
      <c r="J121" s="431"/>
      <c r="K121" s="431"/>
      <c r="L121" s="431"/>
      <c r="M121" s="446"/>
      <c r="N121" s="446"/>
      <c r="O121" s="444"/>
      <c r="P121" s="442"/>
      <c r="Q121" s="446"/>
      <c r="R121" s="423"/>
    </row>
    <row r="122" spans="1:18">
      <c r="A122" s="442"/>
      <c r="B122" s="442"/>
      <c r="C122" s="442"/>
      <c r="D122" s="443"/>
      <c r="E122" s="430"/>
      <c r="F122" s="444"/>
      <c r="G122" s="445"/>
      <c r="H122" s="431"/>
      <c r="I122" s="431"/>
      <c r="J122" s="431"/>
      <c r="K122" s="431"/>
      <c r="L122" s="431"/>
      <c r="M122" s="446"/>
      <c r="N122" s="446"/>
      <c r="O122" s="444"/>
      <c r="P122" s="442"/>
      <c r="Q122" s="446"/>
      <c r="R122" s="423"/>
    </row>
    <row r="123" spans="1:18">
      <c r="A123" s="442"/>
      <c r="B123" s="442"/>
      <c r="C123" s="442"/>
      <c r="D123" s="443"/>
      <c r="E123" s="430"/>
      <c r="F123" s="444"/>
      <c r="G123" s="445"/>
      <c r="H123" s="431"/>
      <c r="I123" s="431"/>
      <c r="J123" s="431"/>
      <c r="K123" s="431"/>
      <c r="L123" s="431"/>
      <c r="M123" s="446"/>
      <c r="N123" s="446"/>
      <c r="O123" s="444"/>
      <c r="P123" s="442"/>
      <c r="Q123" s="446"/>
      <c r="R123" s="423"/>
    </row>
    <row r="124" spans="1:18">
      <c r="A124" s="442"/>
      <c r="B124" s="442"/>
      <c r="C124" s="442"/>
      <c r="D124" s="443"/>
      <c r="E124" s="430"/>
      <c r="F124" s="444"/>
      <c r="G124" s="445"/>
      <c r="H124" s="431"/>
      <c r="I124" s="431"/>
      <c r="J124" s="431"/>
      <c r="K124" s="431"/>
      <c r="L124" s="431"/>
      <c r="M124" s="446"/>
      <c r="N124" s="446"/>
      <c r="O124" s="444"/>
      <c r="P124" s="442"/>
      <c r="Q124" s="446"/>
      <c r="R124" s="423"/>
    </row>
    <row r="125" spans="1:18">
      <c r="A125" s="442"/>
      <c r="B125" s="442"/>
      <c r="C125" s="442"/>
      <c r="D125" s="443"/>
      <c r="E125" s="430"/>
      <c r="F125" s="444"/>
      <c r="G125" s="445"/>
      <c r="H125" s="431"/>
      <c r="I125" s="431"/>
      <c r="J125" s="431"/>
      <c r="K125" s="431"/>
      <c r="L125" s="431"/>
      <c r="M125" s="446"/>
      <c r="N125" s="446"/>
      <c r="O125" s="444"/>
      <c r="P125" s="442"/>
      <c r="Q125" s="446"/>
      <c r="R125" s="423"/>
    </row>
    <row r="126" spans="1:18">
      <c r="A126" s="442"/>
      <c r="B126" s="442"/>
      <c r="C126" s="442"/>
      <c r="D126" s="443"/>
      <c r="E126" s="430"/>
      <c r="F126" s="444"/>
      <c r="G126" s="445"/>
      <c r="H126" s="431"/>
      <c r="I126" s="431"/>
      <c r="J126" s="431"/>
      <c r="K126" s="431"/>
      <c r="L126" s="431"/>
      <c r="M126" s="446"/>
      <c r="N126" s="446"/>
      <c r="O126" s="444"/>
      <c r="P126" s="442"/>
      <c r="Q126" s="446"/>
      <c r="R126" s="423"/>
    </row>
    <row r="127" spans="1:18">
      <c r="A127" s="442"/>
      <c r="B127" s="442"/>
      <c r="C127" s="442"/>
      <c r="D127" s="443"/>
      <c r="E127" s="430"/>
      <c r="F127" s="444"/>
      <c r="G127" s="445"/>
      <c r="H127" s="431"/>
      <c r="I127" s="431"/>
      <c r="J127" s="431"/>
      <c r="K127" s="431"/>
      <c r="L127" s="431"/>
      <c r="M127" s="446"/>
      <c r="N127" s="446"/>
      <c r="O127" s="444"/>
      <c r="P127" s="442"/>
      <c r="Q127" s="446"/>
      <c r="R127" s="423"/>
    </row>
    <row r="128" spans="1:18">
      <c r="A128" s="442"/>
      <c r="B128" s="442"/>
      <c r="C128" s="442"/>
      <c r="D128" s="443"/>
      <c r="E128" s="430"/>
      <c r="F128" s="444"/>
      <c r="G128" s="445"/>
      <c r="H128" s="431"/>
      <c r="I128" s="431"/>
      <c r="J128" s="431"/>
      <c r="K128" s="431"/>
      <c r="L128" s="431"/>
      <c r="M128" s="446"/>
      <c r="N128" s="446"/>
      <c r="O128" s="444"/>
      <c r="P128" s="442"/>
      <c r="Q128" s="446"/>
      <c r="R128" s="423"/>
    </row>
    <row r="129" spans="1:18">
      <c r="A129" s="442"/>
      <c r="B129" s="442"/>
      <c r="C129" s="442"/>
      <c r="D129" s="443"/>
      <c r="E129" s="430"/>
      <c r="F129" s="444"/>
      <c r="G129" s="445"/>
      <c r="H129" s="431"/>
      <c r="I129" s="431"/>
      <c r="J129" s="431"/>
      <c r="K129" s="431"/>
      <c r="L129" s="431"/>
      <c r="M129" s="446"/>
      <c r="N129" s="446"/>
      <c r="O129" s="444"/>
      <c r="P129" s="442"/>
      <c r="Q129" s="446"/>
      <c r="R129" s="423"/>
    </row>
    <row r="130" spans="1:18">
      <c r="A130" s="442"/>
      <c r="B130" s="442"/>
      <c r="C130" s="442"/>
      <c r="D130" s="443"/>
      <c r="E130" s="430"/>
      <c r="F130" s="444"/>
      <c r="G130" s="445"/>
      <c r="H130" s="431"/>
      <c r="I130" s="431"/>
      <c r="J130" s="431"/>
      <c r="K130" s="431"/>
      <c r="L130" s="431"/>
      <c r="M130" s="446"/>
      <c r="N130" s="446"/>
      <c r="O130" s="444"/>
      <c r="P130" s="442"/>
      <c r="Q130" s="446"/>
      <c r="R130" s="423"/>
    </row>
    <row r="131" spans="1:18">
      <c r="A131" s="442"/>
      <c r="B131" s="442"/>
      <c r="C131" s="442"/>
      <c r="D131" s="443"/>
      <c r="E131" s="430"/>
      <c r="F131" s="444"/>
      <c r="G131" s="445"/>
      <c r="H131" s="431"/>
      <c r="I131" s="431"/>
      <c r="J131" s="431"/>
      <c r="K131" s="431"/>
      <c r="L131" s="431"/>
      <c r="M131" s="446"/>
      <c r="N131" s="446"/>
      <c r="O131" s="444"/>
      <c r="P131" s="442"/>
      <c r="Q131" s="446"/>
      <c r="R131" s="423"/>
    </row>
    <row r="132" spans="1:18">
      <c r="A132" s="442"/>
      <c r="B132" s="442"/>
      <c r="C132" s="442"/>
      <c r="D132" s="443"/>
      <c r="E132" s="430"/>
      <c r="F132" s="444"/>
      <c r="G132" s="445"/>
      <c r="H132" s="431"/>
      <c r="I132" s="431"/>
      <c r="J132" s="431"/>
      <c r="K132" s="431"/>
      <c r="L132" s="431"/>
      <c r="M132" s="446"/>
      <c r="N132" s="446"/>
      <c r="O132" s="444"/>
      <c r="P132" s="442"/>
      <c r="Q132" s="446"/>
      <c r="R132" s="423"/>
    </row>
    <row r="133" spans="1:18">
      <c r="A133" s="442"/>
      <c r="B133" s="442"/>
      <c r="C133" s="442"/>
      <c r="D133" s="443"/>
      <c r="E133" s="430"/>
      <c r="F133" s="444"/>
      <c r="G133" s="445"/>
      <c r="H133" s="431"/>
      <c r="I133" s="431"/>
      <c r="J133" s="431"/>
      <c r="K133" s="431"/>
      <c r="L133" s="431"/>
      <c r="M133" s="446"/>
      <c r="N133" s="446"/>
      <c r="O133" s="444"/>
      <c r="P133" s="442"/>
      <c r="Q133" s="446"/>
      <c r="R133" s="423"/>
    </row>
    <row r="134" spans="1:18">
      <c r="A134" s="442"/>
      <c r="B134" s="442"/>
      <c r="C134" s="442"/>
      <c r="D134" s="443"/>
      <c r="E134" s="430"/>
      <c r="F134" s="444"/>
      <c r="G134" s="445"/>
      <c r="H134" s="431"/>
      <c r="I134" s="431"/>
      <c r="J134" s="431"/>
      <c r="K134" s="431"/>
      <c r="L134" s="431"/>
      <c r="M134" s="446"/>
      <c r="N134" s="446"/>
      <c r="O134" s="444"/>
      <c r="P134" s="442"/>
      <c r="Q134" s="446"/>
      <c r="R134" s="423"/>
    </row>
    <row r="135" spans="1:18">
      <c r="A135" s="442"/>
      <c r="B135" s="442"/>
      <c r="C135" s="442"/>
      <c r="D135" s="443"/>
      <c r="E135" s="430"/>
      <c r="F135" s="444"/>
      <c r="G135" s="445"/>
      <c r="H135" s="431"/>
      <c r="I135" s="431"/>
      <c r="J135" s="431"/>
      <c r="K135" s="431"/>
      <c r="L135" s="431"/>
      <c r="M135" s="446"/>
      <c r="N135" s="446"/>
      <c r="O135" s="444"/>
      <c r="P135" s="442"/>
      <c r="Q135" s="446"/>
      <c r="R135" s="423"/>
    </row>
    <row r="136" spans="1:18">
      <c r="A136" s="442"/>
      <c r="B136" s="442"/>
      <c r="C136" s="442"/>
      <c r="D136" s="443"/>
      <c r="E136" s="430"/>
      <c r="F136" s="444"/>
      <c r="G136" s="445"/>
      <c r="H136" s="431"/>
      <c r="I136" s="431"/>
      <c r="J136" s="431"/>
      <c r="K136" s="431"/>
      <c r="L136" s="431"/>
      <c r="M136" s="446"/>
      <c r="N136" s="446"/>
      <c r="O136" s="444"/>
      <c r="P136" s="442"/>
      <c r="Q136" s="446"/>
      <c r="R136" s="423"/>
    </row>
    <row r="137" spans="1:18">
      <c r="A137" s="442"/>
      <c r="B137" s="442"/>
      <c r="C137" s="442"/>
      <c r="D137" s="443"/>
      <c r="E137" s="430"/>
      <c r="F137" s="444"/>
      <c r="G137" s="445"/>
      <c r="H137" s="431"/>
      <c r="I137" s="431"/>
      <c r="J137" s="431"/>
      <c r="K137" s="431"/>
      <c r="L137" s="431"/>
      <c r="M137" s="446"/>
      <c r="N137" s="446"/>
      <c r="O137" s="444"/>
      <c r="P137" s="442"/>
      <c r="Q137" s="446"/>
      <c r="R137" s="423"/>
    </row>
    <row r="138" spans="1:18">
      <c r="A138" s="442"/>
      <c r="B138" s="442"/>
      <c r="C138" s="442"/>
      <c r="D138" s="443"/>
      <c r="E138" s="430"/>
      <c r="F138" s="444"/>
      <c r="G138" s="445"/>
      <c r="H138" s="431"/>
      <c r="I138" s="431"/>
      <c r="J138" s="431"/>
      <c r="K138" s="431"/>
      <c r="L138" s="431"/>
      <c r="M138" s="446"/>
      <c r="N138" s="446"/>
      <c r="O138" s="444"/>
      <c r="P138" s="442"/>
      <c r="Q138" s="446"/>
      <c r="R138" s="423"/>
    </row>
    <row r="139" spans="1:18">
      <c r="A139" s="442"/>
      <c r="B139" s="442"/>
      <c r="C139" s="442"/>
      <c r="D139" s="443"/>
      <c r="E139" s="430"/>
      <c r="F139" s="444"/>
      <c r="G139" s="445"/>
      <c r="H139" s="431"/>
      <c r="I139" s="431"/>
      <c r="J139" s="431"/>
      <c r="K139" s="431"/>
      <c r="L139" s="431"/>
      <c r="M139" s="446"/>
      <c r="N139" s="446"/>
      <c r="O139" s="444"/>
      <c r="P139" s="442"/>
      <c r="Q139" s="446"/>
      <c r="R139" s="423"/>
    </row>
    <row r="140" spans="1:18">
      <c r="A140" s="442"/>
      <c r="B140" s="442"/>
      <c r="C140" s="442"/>
      <c r="D140" s="443"/>
      <c r="E140" s="430"/>
      <c r="F140" s="444"/>
      <c r="G140" s="445"/>
      <c r="H140" s="431"/>
      <c r="I140" s="431"/>
      <c r="J140" s="431"/>
      <c r="K140" s="431"/>
      <c r="L140" s="431"/>
      <c r="M140" s="446"/>
      <c r="N140" s="446"/>
      <c r="O140" s="444"/>
      <c r="P140" s="442"/>
      <c r="Q140" s="446"/>
      <c r="R140" s="423"/>
    </row>
    <row r="141" spans="1:18">
      <c r="A141" s="442"/>
      <c r="B141" s="442"/>
      <c r="C141" s="442"/>
      <c r="D141" s="443"/>
      <c r="E141" s="430"/>
      <c r="F141" s="444"/>
      <c r="G141" s="445"/>
      <c r="H141" s="431"/>
      <c r="I141" s="431"/>
      <c r="J141" s="431"/>
      <c r="K141" s="431"/>
      <c r="L141" s="431"/>
      <c r="M141" s="446"/>
      <c r="N141" s="446"/>
      <c r="O141" s="444"/>
      <c r="P141" s="442"/>
      <c r="Q141" s="446"/>
      <c r="R141" s="423"/>
    </row>
    <row r="142" spans="1:18">
      <c r="A142" s="442"/>
      <c r="B142" s="442"/>
      <c r="C142" s="442"/>
      <c r="D142" s="443"/>
      <c r="E142" s="430"/>
      <c r="F142" s="444"/>
      <c r="G142" s="445"/>
      <c r="H142" s="431"/>
      <c r="I142" s="431"/>
      <c r="J142" s="431"/>
      <c r="K142" s="431"/>
      <c r="L142" s="431"/>
      <c r="M142" s="446"/>
      <c r="N142" s="446"/>
      <c r="O142" s="444"/>
      <c r="P142" s="442"/>
      <c r="Q142" s="446"/>
      <c r="R142" s="423"/>
    </row>
    <row r="143" spans="1:18">
      <c r="A143" s="442"/>
      <c r="B143" s="442"/>
      <c r="C143" s="442"/>
      <c r="D143" s="443"/>
      <c r="E143" s="430"/>
      <c r="F143" s="444"/>
      <c r="G143" s="445"/>
      <c r="H143" s="431"/>
      <c r="I143" s="431"/>
      <c r="J143" s="431"/>
      <c r="K143" s="431"/>
      <c r="L143" s="431"/>
      <c r="M143" s="446"/>
      <c r="N143" s="446"/>
      <c r="O143" s="444"/>
      <c r="P143" s="442"/>
      <c r="Q143" s="446"/>
      <c r="R143" s="423"/>
    </row>
    <row r="144" spans="1:18">
      <c r="A144" s="442"/>
      <c r="B144" s="442"/>
      <c r="C144" s="442"/>
      <c r="D144" s="443"/>
      <c r="E144" s="430"/>
      <c r="F144" s="444"/>
      <c r="G144" s="445"/>
      <c r="H144" s="431"/>
      <c r="I144" s="431"/>
      <c r="J144" s="431"/>
      <c r="K144" s="431"/>
      <c r="L144" s="431"/>
      <c r="M144" s="446"/>
      <c r="N144" s="446"/>
      <c r="O144" s="444"/>
      <c r="P144" s="442"/>
      <c r="Q144" s="446"/>
      <c r="R144" s="423"/>
    </row>
    <row r="145" spans="1:18">
      <c r="A145" s="442"/>
      <c r="B145" s="442"/>
      <c r="C145" s="442"/>
      <c r="D145" s="443"/>
      <c r="E145" s="430"/>
      <c r="F145" s="444"/>
      <c r="G145" s="445"/>
      <c r="H145" s="431"/>
      <c r="I145" s="431"/>
      <c r="J145" s="431"/>
      <c r="K145" s="431"/>
      <c r="L145" s="431"/>
      <c r="M145" s="446"/>
      <c r="N145" s="446"/>
      <c r="O145" s="444"/>
      <c r="P145" s="442"/>
      <c r="Q145" s="446"/>
      <c r="R145" s="423"/>
    </row>
    <row r="146" spans="1:18">
      <c r="A146" s="442"/>
      <c r="B146" s="442"/>
      <c r="C146" s="442"/>
      <c r="D146" s="443"/>
      <c r="E146" s="430"/>
      <c r="F146" s="444"/>
      <c r="G146" s="445"/>
      <c r="H146" s="431"/>
      <c r="I146" s="431"/>
      <c r="J146" s="431"/>
      <c r="K146" s="431"/>
      <c r="L146" s="431"/>
      <c r="M146" s="446"/>
      <c r="N146" s="446"/>
      <c r="O146" s="444"/>
      <c r="P146" s="442"/>
      <c r="Q146" s="446"/>
      <c r="R146" s="423"/>
    </row>
    <row r="147" spans="1:18">
      <c r="A147" s="442"/>
      <c r="B147" s="442"/>
      <c r="C147" s="442"/>
      <c r="D147" s="443"/>
      <c r="E147" s="430"/>
      <c r="F147" s="444"/>
      <c r="G147" s="445"/>
      <c r="H147" s="431"/>
      <c r="I147" s="431"/>
      <c r="J147" s="431"/>
      <c r="K147" s="431"/>
      <c r="L147" s="431"/>
      <c r="M147" s="446"/>
      <c r="N147" s="446"/>
      <c r="O147" s="444"/>
      <c r="P147" s="442"/>
      <c r="Q147" s="446"/>
      <c r="R147" s="423"/>
    </row>
    <row r="148" spans="1:18">
      <c r="A148" s="442"/>
      <c r="B148" s="442"/>
      <c r="C148" s="442"/>
      <c r="D148" s="443"/>
      <c r="E148" s="430"/>
      <c r="F148" s="444"/>
      <c r="G148" s="445"/>
      <c r="H148" s="431"/>
      <c r="I148" s="431"/>
      <c r="J148" s="431"/>
      <c r="K148" s="431"/>
      <c r="L148" s="431"/>
      <c r="M148" s="446"/>
      <c r="N148" s="446"/>
      <c r="O148" s="444"/>
      <c r="P148" s="442"/>
      <c r="Q148" s="446"/>
      <c r="R148" s="423"/>
    </row>
    <row r="149" spans="1:18">
      <c r="A149" s="442"/>
      <c r="B149" s="442"/>
      <c r="C149" s="442"/>
      <c r="D149" s="443"/>
      <c r="E149" s="430"/>
      <c r="F149" s="444"/>
      <c r="G149" s="445"/>
      <c r="H149" s="431"/>
      <c r="I149" s="431"/>
      <c r="J149" s="431"/>
      <c r="K149" s="431"/>
      <c r="L149" s="431"/>
      <c r="M149" s="446"/>
      <c r="N149" s="446"/>
      <c r="O149" s="444"/>
      <c r="P149" s="442"/>
      <c r="Q149" s="446"/>
      <c r="R149" s="423"/>
    </row>
    <row r="150" spans="1:18">
      <c r="A150" s="442"/>
      <c r="B150" s="442"/>
      <c r="C150" s="442"/>
      <c r="D150" s="443"/>
      <c r="E150" s="430"/>
      <c r="F150" s="444"/>
      <c r="G150" s="445"/>
      <c r="H150" s="431"/>
      <c r="I150" s="431"/>
      <c r="J150" s="431"/>
      <c r="K150" s="431"/>
      <c r="L150" s="431"/>
      <c r="M150" s="446"/>
      <c r="N150" s="446"/>
      <c r="O150" s="444"/>
      <c r="P150" s="442"/>
      <c r="Q150" s="446"/>
      <c r="R150" s="423"/>
    </row>
    <row r="151" spans="1:18">
      <c r="A151" s="442"/>
      <c r="B151" s="442"/>
      <c r="C151" s="442"/>
      <c r="D151" s="443"/>
      <c r="E151" s="430"/>
      <c r="F151" s="444"/>
      <c r="G151" s="445"/>
      <c r="H151" s="431"/>
      <c r="I151" s="431"/>
      <c r="J151" s="431"/>
      <c r="K151" s="431"/>
      <c r="L151" s="431"/>
      <c r="M151" s="446"/>
      <c r="N151" s="446"/>
      <c r="O151" s="444"/>
      <c r="P151" s="442"/>
      <c r="Q151" s="446"/>
      <c r="R151" s="423"/>
    </row>
    <row r="152" spans="1:18">
      <c r="A152" s="442"/>
      <c r="B152" s="442"/>
      <c r="C152" s="442"/>
      <c r="D152" s="443"/>
      <c r="E152" s="430"/>
      <c r="F152" s="444"/>
      <c r="G152" s="445"/>
      <c r="H152" s="431"/>
      <c r="I152" s="431"/>
      <c r="J152" s="431"/>
      <c r="K152" s="431"/>
      <c r="L152" s="431"/>
      <c r="M152" s="446"/>
      <c r="N152" s="446"/>
      <c r="O152" s="444"/>
      <c r="P152" s="442"/>
      <c r="Q152" s="446"/>
      <c r="R152" s="423"/>
    </row>
    <row r="153" spans="1:18">
      <c r="A153" s="442"/>
      <c r="B153" s="442"/>
      <c r="C153" s="442"/>
      <c r="D153" s="443"/>
      <c r="E153" s="430"/>
      <c r="F153" s="444"/>
      <c r="G153" s="445"/>
      <c r="H153" s="431"/>
      <c r="I153" s="431"/>
      <c r="J153" s="431"/>
      <c r="K153" s="431"/>
      <c r="L153" s="431"/>
      <c r="M153" s="446"/>
      <c r="N153" s="446"/>
      <c r="O153" s="444"/>
      <c r="P153" s="442"/>
      <c r="Q153" s="446"/>
      <c r="R153" s="423"/>
    </row>
    <row r="154" spans="1:18">
      <c r="A154" s="442"/>
      <c r="B154" s="442"/>
      <c r="C154" s="442"/>
      <c r="D154" s="443"/>
      <c r="E154" s="430"/>
      <c r="F154" s="444"/>
      <c r="G154" s="445"/>
      <c r="H154" s="431"/>
      <c r="I154" s="431"/>
      <c r="J154" s="431"/>
      <c r="K154" s="431"/>
      <c r="L154" s="431"/>
      <c r="M154" s="446"/>
      <c r="N154" s="446"/>
      <c r="O154" s="444"/>
      <c r="P154" s="442"/>
      <c r="Q154" s="446"/>
      <c r="R154" s="423"/>
    </row>
    <row r="155" spans="1:18">
      <c r="A155" s="442"/>
      <c r="B155" s="442"/>
      <c r="C155" s="442"/>
      <c r="D155" s="443"/>
      <c r="E155" s="430"/>
      <c r="F155" s="444"/>
      <c r="G155" s="445"/>
      <c r="H155" s="431"/>
      <c r="I155" s="431"/>
      <c r="J155" s="431"/>
      <c r="K155" s="431"/>
      <c r="L155" s="431"/>
      <c r="M155" s="446"/>
      <c r="N155" s="446"/>
      <c r="O155" s="444"/>
      <c r="P155" s="442"/>
      <c r="Q155" s="446"/>
      <c r="R155" s="423"/>
    </row>
    <row r="156" spans="1:18">
      <c r="A156" s="442"/>
      <c r="B156" s="442"/>
      <c r="C156" s="442"/>
      <c r="D156" s="443"/>
      <c r="E156" s="430"/>
      <c r="F156" s="444"/>
      <c r="G156" s="445"/>
      <c r="H156" s="431"/>
      <c r="I156" s="431"/>
      <c r="J156" s="431"/>
      <c r="K156" s="431"/>
      <c r="L156" s="431"/>
      <c r="M156" s="446"/>
      <c r="N156" s="446"/>
      <c r="O156" s="444"/>
      <c r="P156" s="442"/>
      <c r="Q156" s="446"/>
      <c r="R156" s="423"/>
    </row>
    <row r="157" spans="1:18">
      <c r="A157" s="442"/>
      <c r="B157" s="442"/>
      <c r="C157" s="442"/>
      <c r="D157" s="443"/>
      <c r="E157" s="430"/>
      <c r="F157" s="444"/>
      <c r="G157" s="445"/>
      <c r="H157" s="431"/>
      <c r="I157" s="431"/>
      <c r="J157" s="431"/>
      <c r="K157" s="431"/>
      <c r="L157" s="431"/>
      <c r="M157" s="446"/>
      <c r="N157" s="446"/>
      <c r="O157" s="444"/>
      <c r="P157" s="442"/>
      <c r="Q157" s="446"/>
      <c r="R157" s="423"/>
    </row>
    <row r="158" spans="1:18">
      <c r="A158" s="442"/>
      <c r="B158" s="442"/>
      <c r="C158" s="442"/>
      <c r="D158" s="443"/>
      <c r="E158" s="430"/>
      <c r="F158" s="444"/>
      <c r="G158" s="445"/>
      <c r="H158" s="431"/>
      <c r="I158" s="431"/>
      <c r="J158" s="431"/>
      <c r="K158" s="431"/>
      <c r="L158" s="431"/>
      <c r="M158" s="446"/>
      <c r="N158" s="446"/>
      <c r="O158" s="444"/>
      <c r="P158" s="442"/>
      <c r="Q158" s="446"/>
      <c r="R158" s="423"/>
    </row>
    <row r="159" spans="1:18">
      <c r="A159" s="442"/>
      <c r="B159" s="442"/>
      <c r="C159" s="442"/>
      <c r="D159" s="443"/>
      <c r="E159" s="430"/>
      <c r="F159" s="444"/>
      <c r="G159" s="445"/>
      <c r="H159" s="431"/>
      <c r="I159" s="431"/>
      <c r="J159" s="431"/>
      <c r="K159" s="431"/>
      <c r="L159" s="431"/>
      <c r="M159" s="446"/>
      <c r="N159" s="446"/>
      <c r="O159" s="444"/>
      <c r="P159" s="442"/>
      <c r="Q159" s="446"/>
      <c r="R159" s="423"/>
    </row>
    <row r="160" spans="1:18">
      <c r="A160" s="442"/>
      <c r="B160" s="442"/>
      <c r="C160" s="442"/>
      <c r="D160" s="443"/>
      <c r="E160" s="430"/>
      <c r="F160" s="444"/>
      <c r="G160" s="445"/>
      <c r="H160" s="431"/>
      <c r="I160" s="431"/>
      <c r="J160" s="431"/>
      <c r="K160" s="431"/>
      <c r="L160" s="431"/>
      <c r="M160" s="446"/>
      <c r="N160" s="446"/>
      <c r="O160" s="444"/>
      <c r="P160" s="442"/>
      <c r="Q160" s="446"/>
      <c r="R160" s="423"/>
    </row>
    <row r="161" spans="1:18">
      <c r="A161" s="442"/>
      <c r="B161" s="442"/>
      <c r="C161" s="442"/>
      <c r="D161" s="443"/>
      <c r="E161" s="430"/>
      <c r="F161" s="444"/>
      <c r="G161" s="445"/>
      <c r="H161" s="431"/>
      <c r="I161" s="431"/>
      <c r="J161" s="431"/>
      <c r="K161" s="431"/>
      <c r="L161" s="431"/>
      <c r="M161" s="446"/>
      <c r="N161" s="446"/>
      <c r="O161" s="444"/>
      <c r="P161" s="442"/>
      <c r="Q161" s="446"/>
      <c r="R161" s="423"/>
    </row>
    <row r="162" spans="1:18">
      <c r="A162" s="442"/>
      <c r="B162" s="442"/>
      <c r="C162" s="442"/>
      <c r="D162" s="443"/>
      <c r="E162" s="430"/>
      <c r="F162" s="444"/>
      <c r="G162" s="445"/>
      <c r="H162" s="431"/>
      <c r="I162" s="431"/>
      <c r="J162" s="431"/>
      <c r="K162" s="431"/>
      <c r="L162" s="431"/>
      <c r="M162" s="446"/>
      <c r="N162" s="446"/>
      <c r="O162" s="444"/>
      <c r="P162" s="442"/>
      <c r="Q162" s="446"/>
      <c r="R162" s="423"/>
    </row>
    <row r="163" spans="1:18">
      <c r="A163" s="442"/>
      <c r="B163" s="442"/>
      <c r="C163" s="442"/>
      <c r="D163" s="443"/>
      <c r="E163" s="430"/>
      <c r="F163" s="444"/>
      <c r="G163" s="445"/>
      <c r="H163" s="431"/>
      <c r="I163" s="431"/>
      <c r="J163" s="431"/>
      <c r="K163" s="431"/>
      <c r="L163" s="431"/>
      <c r="M163" s="446"/>
      <c r="N163" s="446"/>
      <c r="O163" s="444"/>
      <c r="P163" s="442"/>
      <c r="Q163" s="446"/>
      <c r="R163" s="423"/>
    </row>
    <row r="164" spans="1:18">
      <c r="A164" s="442"/>
      <c r="B164" s="442"/>
      <c r="C164" s="442"/>
      <c r="D164" s="443"/>
      <c r="E164" s="430"/>
      <c r="F164" s="444"/>
      <c r="G164" s="445"/>
      <c r="H164" s="431"/>
      <c r="I164" s="431"/>
      <c r="J164" s="431"/>
      <c r="K164" s="431"/>
      <c r="L164" s="431"/>
      <c r="M164" s="446"/>
      <c r="N164" s="446"/>
      <c r="O164" s="444"/>
      <c r="P164" s="442"/>
      <c r="Q164" s="446"/>
      <c r="R164" s="423"/>
    </row>
    <row r="165" spans="1:18">
      <c r="A165" s="442"/>
      <c r="B165" s="442"/>
      <c r="C165" s="442"/>
      <c r="D165" s="443"/>
      <c r="E165" s="430"/>
      <c r="F165" s="444"/>
      <c r="G165" s="445"/>
      <c r="H165" s="431"/>
      <c r="I165" s="431"/>
      <c r="J165" s="431"/>
      <c r="K165" s="431"/>
      <c r="L165" s="431"/>
      <c r="M165" s="446"/>
      <c r="N165" s="446"/>
      <c r="O165" s="444"/>
      <c r="P165" s="442"/>
      <c r="Q165" s="446"/>
      <c r="R165" s="423"/>
    </row>
    <row r="166" spans="1:18">
      <c r="A166" s="442"/>
      <c r="B166" s="442"/>
      <c r="C166" s="442"/>
      <c r="D166" s="443"/>
      <c r="E166" s="430"/>
      <c r="F166" s="444"/>
      <c r="G166" s="445"/>
      <c r="H166" s="431"/>
      <c r="I166" s="431"/>
      <c r="J166" s="431"/>
      <c r="K166" s="431"/>
      <c r="L166" s="431"/>
      <c r="M166" s="446"/>
      <c r="N166" s="446"/>
      <c r="O166" s="444"/>
      <c r="P166" s="442"/>
      <c r="Q166" s="446"/>
      <c r="R166" s="423"/>
    </row>
    <row r="167" spans="1:18">
      <c r="A167" s="442"/>
      <c r="B167" s="442"/>
      <c r="C167" s="442"/>
      <c r="D167" s="443"/>
      <c r="E167" s="430"/>
      <c r="F167" s="444"/>
      <c r="G167" s="445"/>
      <c r="H167" s="431"/>
      <c r="I167" s="431"/>
      <c r="J167" s="431"/>
      <c r="K167" s="431"/>
      <c r="L167" s="431"/>
      <c r="M167" s="446"/>
      <c r="N167" s="446"/>
      <c r="O167" s="444"/>
      <c r="P167" s="442"/>
      <c r="Q167" s="446"/>
      <c r="R167" s="423"/>
    </row>
    <row r="168" spans="1:18">
      <c r="A168" s="442"/>
      <c r="B168" s="442"/>
      <c r="C168" s="442"/>
      <c r="D168" s="443"/>
      <c r="E168" s="430"/>
      <c r="F168" s="444"/>
      <c r="G168" s="445"/>
      <c r="H168" s="431"/>
      <c r="I168" s="431"/>
      <c r="J168" s="431"/>
      <c r="K168" s="431"/>
      <c r="L168" s="431"/>
      <c r="M168" s="446"/>
      <c r="N168" s="446"/>
      <c r="O168" s="444"/>
      <c r="P168" s="442"/>
      <c r="Q168" s="446"/>
      <c r="R168" s="423"/>
    </row>
    <row r="169" spans="1:18">
      <c r="A169" s="442"/>
      <c r="B169" s="442"/>
      <c r="C169" s="442"/>
      <c r="D169" s="443"/>
      <c r="E169" s="430"/>
      <c r="F169" s="444"/>
      <c r="G169" s="445"/>
      <c r="H169" s="431"/>
      <c r="I169" s="431"/>
      <c r="J169" s="431"/>
      <c r="K169" s="431"/>
      <c r="L169" s="431"/>
      <c r="M169" s="446"/>
      <c r="N169" s="446"/>
      <c r="O169" s="444"/>
      <c r="P169" s="442"/>
      <c r="Q169" s="446"/>
      <c r="R169" s="423"/>
    </row>
    <row r="170" spans="1:18">
      <c r="A170" s="442"/>
      <c r="B170" s="442"/>
      <c r="C170" s="442"/>
      <c r="D170" s="443"/>
      <c r="E170" s="430"/>
      <c r="F170" s="444"/>
      <c r="G170" s="445"/>
      <c r="H170" s="431"/>
      <c r="I170" s="431"/>
      <c r="J170" s="431"/>
      <c r="K170" s="431"/>
      <c r="L170" s="431"/>
      <c r="M170" s="446"/>
      <c r="N170" s="446"/>
      <c r="O170" s="444"/>
      <c r="P170" s="442"/>
      <c r="Q170" s="446"/>
      <c r="R170" s="423"/>
    </row>
    <row r="171" spans="1:18">
      <c r="A171" s="442"/>
      <c r="B171" s="442"/>
      <c r="C171" s="442"/>
      <c r="D171" s="443"/>
      <c r="E171" s="430"/>
      <c r="F171" s="444"/>
      <c r="G171" s="445"/>
      <c r="H171" s="431"/>
      <c r="I171" s="431"/>
      <c r="J171" s="431"/>
      <c r="K171" s="431"/>
      <c r="L171" s="431"/>
      <c r="M171" s="446"/>
      <c r="N171" s="446"/>
      <c r="O171" s="444"/>
      <c r="P171" s="442"/>
      <c r="Q171" s="446"/>
      <c r="R171" s="423"/>
    </row>
    <row r="172" spans="1:18">
      <c r="A172" s="442"/>
      <c r="B172" s="442"/>
      <c r="C172" s="442"/>
      <c r="D172" s="443"/>
      <c r="E172" s="430"/>
      <c r="F172" s="444"/>
      <c r="G172" s="445"/>
      <c r="H172" s="431"/>
      <c r="I172" s="431"/>
      <c r="J172" s="431"/>
      <c r="K172" s="431"/>
      <c r="L172" s="431"/>
      <c r="M172" s="446"/>
      <c r="N172" s="446"/>
      <c r="O172" s="444"/>
      <c r="P172" s="442"/>
      <c r="Q172" s="446"/>
      <c r="R172" s="423"/>
    </row>
    <row r="173" spans="1:18">
      <c r="A173" s="442"/>
      <c r="B173" s="442"/>
      <c r="C173" s="442"/>
      <c r="D173" s="443"/>
      <c r="E173" s="430"/>
      <c r="F173" s="444"/>
      <c r="G173" s="445"/>
      <c r="H173" s="431"/>
      <c r="I173" s="431"/>
      <c r="J173" s="431"/>
      <c r="K173" s="431"/>
      <c r="L173" s="431"/>
      <c r="M173" s="446"/>
      <c r="N173" s="446"/>
      <c r="O173" s="444"/>
      <c r="P173" s="442"/>
      <c r="Q173" s="446"/>
      <c r="R173" s="423"/>
    </row>
    <row r="174" spans="1:18">
      <c r="A174" s="442"/>
      <c r="B174" s="442"/>
      <c r="C174" s="442"/>
      <c r="D174" s="443"/>
      <c r="E174" s="430"/>
      <c r="F174" s="444"/>
      <c r="G174" s="445"/>
      <c r="H174" s="431"/>
      <c r="I174" s="431"/>
      <c r="J174" s="431"/>
      <c r="K174" s="431"/>
      <c r="L174" s="431"/>
      <c r="M174" s="446"/>
      <c r="N174" s="446"/>
      <c r="O174" s="444"/>
      <c r="P174" s="442"/>
      <c r="Q174" s="446"/>
      <c r="R174" s="423"/>
    </row>
    <row r="175" spans="1:18">
      <c r="A175" s="442"/>
      <c r="B175" s="442"/>
      <c r="C175" s="442"/>
      <c r="D175" s="443"/>
      <c r="E175" s="430"/>
      <c r="F175" s="444"/>
      <c r="G175" s="445"/>
      <c r="H175" s="431"/>
      <c r="I175" s="431"/>
      <c r="J175" s="431"/>
      <c r="K175" s="431"/>
      <c r="L175" s="431"/>
      <c r="M175" s="446"/>
      <c r="N175" s="446"/>
      <c r="O175" s="444"/>
      <c r="P175" s="442"/>
      <c r="Q175" s="446"/>
      <c r="R175" s="423"/>
    </row>
    <row r="176" spans="1:18">
      <c r="A176" s="442"/>
      <c r="B176" s="442"/>
      <c r="C176" s="442"/>
      <c r="D176" s="443"/>
      <c r="E176" s="430"/>
      <c r="F176" s="444"/>
      <c r="G176" s="445"/>
      <c r="H176" s="431"/>
      <c r="I176" s="431"/>
      <c r="J176" s="431"/>
      <c r="K176" s="431"/>
      <c r="L176" s="431"/>
      <c r="M176" s="446"/>
      <c r="N176" s="446"/>
      <c r="O176" s="444"/>
      <c r="P176" s="442"/>
      <c r="Q176" s="446"/>
      <c r="R176" s="423"/>
    </row>
    <row r="177" spans="1:18">
      <c r="A177" s="442"/>
      <c r="B177" s="442"/>
      <c r="C177" s="442"/>
      <c r="D177" s="443"/>
      <c r="E177" s="430"/>
      <c r="F177" s="444"/>
      <c r="G177" s="445"/>
      <c r="H177" s="431"/>
      <c r="I177" s="431"/>
      <c r="J177" s="431"/>
      <c r="K177" s="431"/>
      <c r="L177" s="431"/>
      <c r="M177" s="446"/>
      <c r="N177" s="446"/>
      <c r="O177" s="444"/>
      <c r="P177" s="442"/>
      <c r="Q177" s="446"/>
      <c r="R177" s="423"/>
    </row>
    <row r="178" spans="1:18">
      <c r="A178" s="442"/>
      <c r="B178" s="442"/>
      <c r="C178" s="442"/>
      <c r="D178" s="443"/>
      <c r="E178" s="430"/>
      <c r="F178" s="444"/>
      <c r="G178" s="445"/>
      <c r="H178" s="431"/>
      <c r="I178" s="431"/>
      <c r="J178" s="431"/>
      <c r="K178" s="431"/>
      <c r="L178" s="431"/>
      <c r="M178" s="446"/>
      <c r="N178" s="446"/>
      <c r="O178" s="444"/>
      <c r="P178" s="442"/>
      <c r="Q178" s="446"/>
      <c r="R178" s="423"/>
    </row>
    <row r="179" spans="1:18">
      <c r="A179" s="442"/>
      <c r="B179" s="442"/>
      <c r="C179" s="442"/>
      <c r="D179" s="443"/>
      <c r="E179" s="430"/>
      <c r="F179" s="444"/>
      <c r="G179" s="445"/>
      <c r="H179" s="431"/>
      <c r="I179" s="431"/>
      <c r="J179" s="431"/>
      <c r="K179" s="431"/>
      <c r="L179" s="431"/>
      <c r="M179" s="446"/>
      <c r="N179" s="446"/>
      <c r="O179" s="444"/>
      <c r="P179" s="442"/>
      <c r="Q179" s="446"/>
      <c r="R179" s="423"/>
    </row>
    <row r="180" spans="1:18">
      <c r="A180" s="442"/>
      <c r="B180" s="442"/>
      <c r="C180" s="442"/>
      <c r="D180" s="443"/>
      <c r="E180" s="430"/>
      <c r="F180" s="444"/>
      <c r="G180" s="445"/>
      <c r="H180" s="431"/>
      <c r="I180" s="431"/>
      <c r="J180" s="431"/>
      <c r="K180" s="431"/>
      <c r="L180" s="431"/>
      <c r="M180" s="446"/>
      <c r="N180" s="446"/>
      <c r="O180" s="444"/>
      <c r="P180" s="442"/>
      <c r="Q180" s="446"/>
      <c r="R180" s="423"/>
    </row>
    <row r="181" spans="1:18">
      <c r="A181" s="442"/>
      <c r="B181" s="442"/>
      <c r="C181" s="442"/>
      <c r="D181" s="443"/>
      <c r="E181" s="430"/>
      <c r="F181" s="444"/>
      <c r="G181" s="445"/>
      <c r="H181" s="431"/>
      <c r="I181" s="431"/>
      <c r="J181" s="431"/>
      <c r="K181" s="431"/>
      <c r="L181" s="431"/>
      <c r="M181" s="446"/>
      <c r="N181" s="446"/>
      <c r="O181" s="444"/>
      <c r="P181" s="442"/>
      <c r="Q181" s="446"/>
      <c r="R181" s="423"/>
    </row>
    <row r="182" spans="1:18">
      <c r="A182" s="442"/>
      <c r="B182" s="442"/>
      <c r="C182" s="442"/>
      <c r="D182" s="443"/>
      <c r="E182" s="430"/>
      <c r="F182" s="444"/>
      <c r="G182" s="445"/>
      <c r="H182" s="431"/>
      <c r="I182" s="431"/>
      <c r="J182" s="431"/>
      <c r="K182" s="431"/>
      <c r="L182" s="431"/>
      <c r="M182" s="446"/>
      <c r="N182" s="446"/>
      <c r="O182" s="444"/>
      <c r="P182" s="442"/>
      <c r="Q182" s="446"/>
      <c r="R182" s="423"/>
    </row>
    <row r="183" spans="1:18">
      <c r="A183" s="442"/>
      <c r="B183" s="442"/>
      <c r="C183" s="442"/>
      <c r="D183" s="443"/>
      <c r="E183" s="430"/>
      <c r="F183" s="444"/>
      <c r="G183" s="445"/>
      <c r="H183" s="431"/>
      <c r="I183" s="431"/>
      <c r="J183" s="431"/>
      <c r="K183" s="431"/>
      <c r="L183" s="431"/>
      <c r="M183" s="446"/>
      <c r="N183" s="446"/>
      <c r="O183" s="444"/>
      <c r="P183" s="442"/>
      <c r="Q183" s="446"/>
      <c r="R183" s="423"/>
    </row>
    <row r="184" spans="1:18">
      <c r="A184" s="442"/>
      <c r="B184" s="442"/>
      <c r="C184" s="442"/>
      <c r="D184" s="443"/>
      <c r="E184" s="430"/>
      <c r="F184" s="444"/>
      <c r="G184" s="445"/>
      <c r="H184" s="431"/>
      <c r="I184" s="431"/>
      <c r="J184" s="431"/>
      <c r="K184" s="431"/>
      <c r="L184" s="431"/>
      <c r="M184" s="446"/>
      <c r="N184" s="446"/>
      <c r="O184" s="444"/>
      <c r="P184" s="442"/>
      <c r="Q184" s="446"/>
      <c r="R184" s="423"/>
    </row>
    <row r="185" spans="1:18">
      <c r="A185" s="442"/>
      <c r="B185" s="442"/>
      <c r="C185" s="442"/>
      <c r="D185" s="443"/>
      <c r="E185" s="430"/>
      <c r="F185" s="444"/>
      <c r="G185" s="445"/>
      <c r="H185" s="431"/>
      <c r="I185" s="431"/>
      <c r="J185" s="431"/>
      <c r="K185" s="431"/>
      <c r="L185" s="431"/>
      <c r="M185" s="446"/>
      <c r="N185" s="446"/>
      <c r="O185" s="444"/>
      <c r="P185" s="442"/>
      <c r="Q185" s="446"/>
      <c r="R185" s="423"/>
    </row>
    <row r="186" spans="1:18">
      <c r="A186" s="442"/>
      <c r="B186" s="442"/>
      <c r="C186" s="442"/>
      <c r="D186" s="443"/>
      <c r="E186" s="430"/>
      <c r="F186" s="444"/>
      <c r="G186" s="445"/>
      <c r="H186" s="431"/>
      <c r="I186" s="431"/>
      <c r="J186" s="431"/>
      <c r="K186" s="431"/>
      <c r="L186" s="431"/>
      <c r="M186" s="446"/>
      <c r="N186" s="446"/>
      <c r="O186" s="444"/>
      <c r="P186" s="442"/>
      <c r="Q186" s="446"/>
      <c r="R186" s="423"/>
    </row>
    <row r="187" spans="1:18">
      <c r="A187" s="442"/>
      <c r="B187" s="442"/>
      <c r="C187" s="442"/>
      <c r="D187" s="443"/>
      <c r="E187" s="430"/>
      <c r="F187" s="444"/>
      <c r="G187" s="445"/>
      <c r="H187" s="431"/>
      <c r="I187" s="431"/>
      <c r="J187" s="431"/>
      <c r="K187" s="431"/>
      <c r="L187" s="431"/>
      <c r="M187" s="446"/>
      <c r="N187" s="446"/>
      <c r="O187" s="444"/>
      <c r="P187" s="442"/>
      <c r="Q187" s="446"/>
      <c r="R187" s="423"/>
    </row>
    <row r="188" spans="1:18">
      <c r="A188" s="442"/>
      <c r="B188" s="442"/>
      <c r="C188" s="442"/>
      <c r="D188" s="443"/>
      <c r="E188" s="430"/>
      <c r="F188" s="444"/>
      <c r="G188" s="445"/>
      <c r="H188" s="431"/>
      <c r="I188" s="431"/>
      <c r="J188" s="431"/>
      <c r="K188" s="431"/>
      <c r="L188" s="431"/>
      <c r="M188" s="446"/>
      <c r="N188" s="446"/>
      <c r="O188" s="444"/>
      <c r="P188" s="442"/>
      <c r="Q188" s="446"/>
      <c r="R188" s="423"/>
    </row>
    <row r="189" spans="1:18">
      <c r="A189" s="442"/>
      <c r="B189" s="442"/>
      <c r="C189" s="442"/>
      <c r="D189" s="443"/>
      <c r="E189" s="430"/>
      <c r="F189" s="444"/>
      <c r="G189" s="445"/>
      <c r="H189" s="431"/>
      <c r="I189" s="431"/>
      <c r="J189" s="431"/>
      <c r="K189" s="431"/>
      <c r="L189" s="431"/>
      <c r="M189" s="446"/>
      <c r="N189" s="446"/>
      <c r="O189" s="444"/>
      <c r="P189" s="442"/>
      <c r="Q189" s="446"/>
      <c r="R189" s="423"/>
    </row>
    <row r="190" spans="1:18">
      <c r="A190" s="442"/>
      <c r="B190" s="442"/>
      <c r="C190" s="442"/>
      <c r="D190" s="443"/>
      <c r="E190" s="430"/>
      <c r="F190" s="444"/>
      <c r="G190" s="445"/>
      <c r="H190" s="431"/>
      <c r="I190" s="431"/>
      <c r="J190" s="431"/>
      <c r="K190" s="431"/>
      <c r="L190" s="431"/>
      <c r="M190" s="446"/>
      <c r="N190" s="446"/>
      <c r="O190" s="444"/>
      <c r="P190" s="442"/>
      <c r="Q190" s="446"/>
      <c r="R190" s="423"/>
    </row>
    <row r="191" spans="1:18">
      <c r="A191" s="442"/>
      <c r="B191" s="442"/>
      <c r="C191" s="442"/>
      <c r="D191" s="443"/>
      <c r="E191" s="430"/>
      <c r="F191" s="444"/>
      <c r="G191" s="445"/>
      <c r="H191" s="431"/>
      <c r="I191" s="431"/>
      <c r="J191" s="431"/>
      <c r="K191" s="431"/>
      <c r="L191" s="431"/>
      <c r="M191" s="446"/>
      <c r="N191" s="446"/>
      <c r="O191" s="444"/>
      <c r="P191" s="442"/>
      <c r="Q191" s="446"/>
      <c r="R191" s="423"/>
    </row>
    <row r="192" spans="1:18">
      <c r="A192" s="442"/>
      <c r="B192" s="442"/>
      <c r="C192" s="442"/>
      <c r="D192" s="443"/>
      <c r="E192" s="430"/>
      <c r="F192" s="444"/>
      <c r="G192" s="445"/>
      <c r="H192" s="431"/>
      <c r="I192" s="431"/>
      <c r="J192" s="431"/>
      <c r="K192" s="431"/>
      <c r="L192" s="431"/>
      <c r="M192" s="446"/>
      <c r="N192" s="446"/>
      <c r="O192" s="444"/>
      <c r="P192" s="442"/>
      <c r="Q192" s="446"/>
      <c r="R192" s="423"/>
    </row>
    <row r="193" spans="1:18">
      <c r="A193" s="442"/>
      <c r="B193" s="442"/>
      <c r="C193" s="442"/>
      <c r="D193" s="443"/>
      <c r="E193" s="430"/>
      <c r="F193" s="444"/>
      <c r="G193" s="445"/>
      <c r="H193" s="431"/>
      <c r="I193" s="431"/>
      <c r="J193" s="431"/>
      <c r="K193" s="431"/>
      <c r="L193" s="431"/>
      <c r="M193" s="446"/>
      <c r="N193" s="446"/>
      <c r="O193" s="444"/>
      <c r="P193" s="442"/>
      <c r="Q193" s="446"/>
      <c r="R193" s="423"/>
    </row>
    <row r="194" spans="1:18">
      <c r="A194" s="442"/>
      <c r="B194" s="442"/>
      <c r="C194" s="442"/>
      <c r="D194" s="443"/>
      <c r="E194" s="430"/>
      <c r="F194" s="444"/>
      <c r="G194" s="445"/>
      <c r="H194" s="431"/>
      <c r="I194" s="431"/>
      <c r="J194" s="431"/>
      <c r="K194" s="431"/>
      <c r="L194" s="431"/>
      <c r="M194" s="446"/>
      <c r="N194" s="446"/>
      <c r="O194" s="444"/>
      <c r="P194" s="442"/>
      <c r="Q194" s="446"/>
      <c r="R194" s="423"/>
    </row>
    <row r="195" spans="1:18">
      <c r="A195" s="442"/>
      <c r="B195" s="442"/>
      <c r="C195" s="442"/>
      <c r="D195" s="443"/>
      <c r="E195" s="430"/>
      <c r="F195" s="444"/>
      <c r="G195" s="445"/>
      <c r="H195" s="431"/>
      <c r="I195" s="431"/>
      <c r="J195" s="431"/>
      <c r="K195" s="431"/>
      <c r="L195" s="431"/>
      <c r="M195" s="446"/>
      <c r="N195" s="446"/>
      <c r="O195" s="444"/>
      <c r="P195" s="442"/>
      <c r="Q195" s="446"/>
      <c r="R195" s="423"/>
    </row>
    <row r="196" spans="1:18">
      <c r="A196" s="442"/>
      <c r="B196" s="442"/>
      <c r="C196" s="442"/>
      <c r="D196" s="443"/>
      <c r="E196" s="430"/>
      <c r="F196" s="444"/>
      <c r="G196" s="445"/>
      <c r="H196" s="431"/>
      <c r="I196" s="431"/>
      <c r="J196" s="431"/>
      <c r="K196" s="431"/>
      <c r="L196" s="431"/>
      <c r="M196" s="446"/>
      <c r="N196" s="446"/>
      <c r="O196" s="444"/>
      <c r="P196" s="442"/>
      <c r="Q196" s="446"/>
      <c r="R196" s="423"/>
    </row>
    <row r="197" spans="1:18">
      <c r="A197" s="442"/>
      <c r="B197" s="442"/>
      <c r="C197" s="442"/>
      <c r="D197" s="443"/>
      <c r="E197" s="430"/>
      <c r="F197" s="444"/>
      <c r="G197" s="445"/>
      <c r="H197" s="431"/>
      <c r="I197" s="431"/>
      <c r="J197" s="431"/>
      <c r="K197" s="431"/>
      <c r="L197" s="431"/>
      <c r="M197" s="446"/>
      <c r="N197" s="446"/>
      <c r="O197" s="444"/>
      <c r="P197" s="442"/>
      <c r="Q197" s="446"/>
      <c r="R197" s="423"/>
    </row>
    <row r="198" spans="1:18">
      <c r="A198" s="442"/>
      <c r="B198" s="442"/>
      <c r="C198" s="442"/>
      <c r="D198" s="443"/>
      <c r="E198" s="430"/>
      <c r="F198" s="444"/>
      <c r="G198" s="445"/>
      <c r="H198" s="431"/>
      <c r="I198" s="431"/>
      <c r="J198" s="431"/>
      <c r="K198" s="431"/>
      <c r="L198" s="431"/>
      <c r="M198" s="446"/>
      <c r="N198" s="446"/>
      <c r="O198" s="444"/>
      <c r="P198" s="442"/>
      <c r="Q198" s="446"/>
      <c r="R198" s="423"/>
    </row>
    <row r="199" spans="1:18">
      <c r="A199" s="442"/>
      <c r="B199" s="442"/>
      <c r="C199" s="442"/>
      <c r="D199" s="443"/>
      <c r="E199" s="430"/>
      <c r="F199" s="444"/>
      <c r="G199" s="445"/>
      <c r="H199" s="431"/>
      <c r="I199" s="431"/>
      <c r="J199" s="431"/>
      <c r="K199" s="431"/>
      <c r="L199" s="431"/>
      <c r="M199" s="446"/>
      <c r="N199" s="446"/>
      <c r="O199" s="444"/>
      <c r="P199" s="442"/>
      <c r="Q199" s="446"/>
      <c r="R199" s="423"/>
    </row>
    <row r="200" spans="1:18">
      <c r="A200" s="442"/>
      <c r="B200" s="442"/>
      <c r="C200" s="442"/>
      <c r="D200" s="443"/>
      <c r="E200" s="430"/>
      <c r="F200" s="444"/>
      <c r="G200" s="445"/>
      <c r="H200" s="431"/>
      <c r="I200" s="431"/>
      <c r="J200" s="431"/>
      <c r="K200" s="431"/>
      <c r="L200" s="431"/>
      <c r="M200" s="446"/>
      <c r="N200" s="446"/>
      <c r="O200" s="444"/>
      <c r="P200" s="442"/>
      <c r="Q200" s="446"/>
      <c r="R200" s="423"/>
    </row>
    <row r="201" spans="1:18">
      <c r="A201" s="442"/>
      <c r="B201" s="442"/>
      <c r="C201" s="442"/>
      <c r="D201" s="443"/>
      <c r="E201" s="430"/>
      <c r="F201" s="444"/>
      <c r="G201" s="445"/>
      <c r="H201" s="431"/>
      <c r="I201" s="431"/>
      <c r="J201" s="431"/>
      <c r="K201" s="431"/>
      <c r="L201" s="431"/>
      <c r="M201" s="446"/>
      <c r="N201" s="446"/>
      <c r="O201" s="444"/>
      <c r="P201" s="442"/>
      <c r="Q201" s="446"/>
      <c r="R201" s="423"/>
    </row>
    <row r="202" spans="1:18">
      <c r="A202" s="442"/>
      <c r="B202" s="442"/>
      <c r="C202" s="442"/>
      <c r="D202" s="443"/>
      <c r="E202" s="430"/>
      <c r="F202" s="444"/>
      <c r="G202" s="445"/>
      <c r="H202" s="431"/>
      <c r="I202" s="431"/>
      <c r="J202" s="431"/>
      <c r="K202" s="431"/>
      <c r="L202" s="431"/>
      <c r="M202" s="446"/>
      <c r="N202" s="446"/>
      <c r="O202" s="444"/>
      <c r="P202" s="442"/>
      <c r="Q202" s="446"/>
      <c r="R202" s="423"/>
    </row>
    <row r="203" spans="1:18">
      <c r="A203" s="442"/>
      <c r="B203" s="442"/>
      <c r="C203" s="442"/>
      <c r="D203" s="443"/>
      <c r="E203" s="430"/>
      <c r="F203" s="444"/>
      <c r="G203" s="445"/>
      <c r="H203" s="431"/>
      <c r="I203" s="431"/>
      <c r="J203" s="431"/>
      <c r="K203" s="431"/>
      <c r="L203" s="431"/>
      <c r="M203" s="446"/>
      <c r="N203" s="446"/>
      <c r="O203" s="444"/>
      <c r="P203" s="442"/>
      <c r="Q203" s="446"/>
      <c r="R203" s="423"/>
    </row>
    <row r="204" spans="1:18">
      <c r="A204" s="442"/>
      <c r="B204" s="442"/>
      <c r="C204" s="442"/>
      <c r="D204" s="443"/>
      <c r="E204" s="430"/>
      <c r="F204" s="444"/>
      <c r="G204" s="445"/>
      <c r="H204" s="431"/>
      <c r="I204" s="431"/>
      <c r="J204" s="431"/>
      <c r="K204" s="431"/>
      <c r="L204" s="431"/>
      <c r="M204" s="446"/>
      <c r="N204" s="446"/>
      <c r="O204" s="444"/>
      <c r="P204" s="442"/>
      <c r="Q204" s="446"/>
      <c r="R204" s="423"/>
    </row>
    <row r="205" spans="1:18">
      <c r="A205" s="442"/>
      <c r="B205" s="442"/>
      <c r="C205" s="442"/>
      <c r="D205" s="443"/>
      <c r="E205" s="430"/>
      <c r="F205" s="444"/>
      <c r="G205" s="445"/>
      <c r="H205" s="431"/>
      <c r="I205" s="431"/>
      <c r="J205" s="431"/>
      <c r="K205" s="431"/>
      <c r="L205" s="431"/>
      <c r="M205" s="446"/>
      <c r="N205" s="446"/>
      <c r="O205" s="444"/>
      <c r="P205" s="442"/>
      <c r="Q205" s="446"/>
      <c r="R205" s="423"/>
    </row>
    <row r="206" spans="1:18">
      <c r="A206" s="442"/>
      <c r="B206" s="442"/>
      <c r="C206" s="442"/>
      <c r="D206" s="443"/>
      <c r="E206" s="430"/>
      <c r="F206" s="444"/>
      <c r="G206" s="445"/>
      <c r="H206" s="431"/>
      <c r="I206" s="431"/>
      <c r="J206" s="431"/>
      <c r="K206" s="431"/>
      <c r="L206" s="431"/>
      <c r="M206" s="446"/>
      <c r="N206" s="446"/>
      <c r="O206" s="444"/>
      <c r="P206" s="442"/>
      <c r="Q206" s="446"/>
      <c r="R206" s="423"/>
    </row>
    <row r="207" spans="1:18">
      <c r="A207" s="442"/>
      <c r="B207" s="442"/>
      <c r="C207" s="442"/>
      <c r="D207" s="443"/>
      <c r="E207" s="430"/>
      <c r="F207" s="444"/>
      <c r="G207" s="445"/>
      <c r="H207" s="431"/>
      <c r="I207" s="431"/>
      <c r="J207" s="431"/>
      <c r="K207" s="431"/>
      <c r="L207" s="431"/>
      <c r="M207" s="446"/>
      <c r="N207" s="446"/>
      <c r="O207" s="444"/>
      <c r="P207" s="442"/>
      <c r="Q207" s="446"/>
      <c r="R207" s="423"/>
    </row>
    <row r="208" spans="1:18">
      <c r="A208" s="442"/>
      <c r="B208" s="442"/>
      <c r="C208" s="442"/>
      <c r="D208" s="443"/>
      <c r="E208" s="430"/>
      <c r="F208" s="444"/>
      <c r="G208" s="445"/>
      <c r="H208" s="431"/>
      <c r="I208" s="431"/>
      <c r="J208" s="431"/>
      <c r="K208" s="431"/>
      <c r="L208" s="431"/>
      <c r="M208" s="446"/>
      <c r="N208" s="446"/>
      <c r="O208" s="444"/>
      <c r="P208" s="442"/>
      <c r="Q208" s="446"/>
      <c r="R208" s="423"/>
    </row>
    <row r="209" spans="1:18">
      <c r="A209" s="442"/>
      <c r="B209" s="442"/>
      <c r="C209" s="442"/>
      <c r="D209" s="443"/>
      <c r="E209" s="430"/>
      <c r="F209" s="444"/>
      <c r="G209" s="445"/>
      <c r="H209" s="431"/>
      <c r="I209" s="431"/>
      <c r="J209" s="431"/>
      <c r="K209" s="431"/>
      <c r="L209" s="431"/>
      <c r="M209" s="446"/>
      <c r="N209" s="446"/>
      <c r="O209" s="444"/>
      <c r="P209" s="442"/>
      <c r="Q209" s="446"/>
      <c r="R209" s="423"/>
    </row>
    <row r="210" spans="1:18">
      <c r="A210" s="442"/>
      <c r="B210" s="442"/>
      <c r="C210" s="442"/>
      <c r="D210" s="443"/>
      <c r="E210" s="430"/>
      <c r="F210" s="444"/>
      <c r="G210" s="445"/>
      <c r="H210" s="431"/>
      <c r="I210" s="431"/>
      <c r="J210" s="431"/>
      <c r="K210" s="431"/>
      <c r="L210" s="431"/>
      <c r="M210" s="446"/>
      <c r="N210" s="446"/>
      <c r="O210" s="444"/>
      <c r="P210" s="442"/>
      <c r="Q210" s="446"/>
      <c r="R210" s="423"/>
    </row>
    <row r="211" spans="1:18">
      <c r="A211" s="442"/>
      <c r="B211" s="442"/>
      <c r="C211" s="442"/>
      <c r="D211" s="443"/>
      <c r="E211" s="430"/>
      <c r="F211" s="444"/>
      <c r="G211" s="445"/>
      <c r="H211" s="431"/>
      <c r="I211" s="431"/>
      <c r="J211" s="431"/>
      <c r="K211" s="431"/>
      <c r="L211" s="431"/>
      <c r="M211" s="446"/>
      <c r="N211" s="446"/>
      <c r="O211" s="444"/>
      <c r="P211" s="442"/>
      <c r="Q211" s="446"/>
      <c r="R211" s="423"/>
    </row>
    <row r="212" spans="1:18">
      <c r="A212" s="442"/>
      <c r="B212" s="442"/>
      <c r="C212" s="442"/>
      <c r="D212" s="443"/>
      <c r="E212" s="430"/>
      <c r="F212" s="444"/>
      <c r="G212" s="445"/>
      <c r="H212" s="431"/>
      <c r="I212" s="431"/>
      <c r="J212" s="431"/>
      <c r="K212" s="431"/>
      <c r="L212" s="431"/>
      <c r="M212" s="446"/>
      <c r="N212" s="446"/>
      <c r="O212" s="444"/>
      <c r="P212" s="442"/>
      <c r="Q212" s="446"/>
      <c r="R212" s="423"/>
    </row>
    <row r="213" spans="1:18">
      <c r="A213" s="442"/>
      <c r="B213" s="442"/>
      <c r="C213" s="442"/>
      <c r="D213" s="443"/>
      <c r="E213" s="430"/>
      <c r="F213" s="444"/>
      <c r="G213" s="445"/>
      <c r="H213" s="431"/>
      <c r="I213" s="431"/>
      <c r="J213" s="431"/>
      <c r="K213" s="431"/>
      <c r="L213" s="431"/>
      <c r="M213" s="446"/>
      <c r="N213" s="446"/>
      <c r="O213" s="444"/>
      <c r="P213" s="442"/>
      <c r="Q213" s="446"/>
      <c r="R213" s="423"/>
    </row>
    <row r="214" spans="1:18">
      <c r="A214" s="442"/>
      <c r="B214" s="442"/>
      <c r="C214" s="442"/>
      <c r="D214" s="443"/>
      <c r="E214" s="430"/>
      <c r="F214" s="444"/>
      <c r="G214" s="445"/>
      <c r="H214" s="431"/>
      <c r="I214" s="431"/>
      <c r="J214" s="431"/>
      <c r="K214" s="431"/>
      <c r="L214" s="431"/>
      <c r="M214" s="446"/>
      <c r="N214" s="446"/>
      <c r="O214" s="444"/>
      <c r="P214" s="442"/>
      <c r="Q214" s="446"/>
      <c r="R214" s="423"/>
    </row>
    <row r="215" spans="1:18">
      <c r="A215" s="442"/>
      <c r="B215" s="442"/>
      <c r="C215" s="442"/>
      <c r="D215" s="443"/>
      <c r="E215" s="430"/>
      <c r="F215" s="444"/>
      <c r="G215" s="445"/>
      <c r="H215" s="431"/>
      <c r="I215" s="431"/>
      <c r="J215" s="431"/>
      <c r="K215" s="431"/>
      <c r="L215" s="431"/>
      <c r="M215" s="446"/>
      <c r="N215" s="446"/>
      <c r="O215" s="444"/>
      <c r="P215" s="442"/>
      <c r="Q215" s="446"/>
      <c r="R215" s="423"/>
    </row>
    <row r="216" spans="1:18">
      <c r="A216" s="442"/>
      <c r="B216" s="442"/>
      <c r="C216" s="442"/>
      <c r="D216" s="443"/>
      <c r="E216" s="430"/>
      <c r="F216" s="444"/>
      <c r="G216" s="445"/>
      <c r="H216" s="431"/>
      <c r="I216" s="431"/>
      <c r="J216" s="431"/>
      <c r="K216" s="431"/>
      <c r="L216" s="431"/>
      <c r="M216" s="446"/>
      <c r="N216" s="446"/>
      <c r="O216" s="444"/>
      <c r="P216" s="442"/>
      <c r="Q216" s="446"/>
      <c r="R216" s="423"/>
    </row>
    <row r="217" spans="1:18">
      <c r="A217" s="442"/>
      <c r="B217" s="442"/>
      <c r="C217" s="442"/>
      <c r="D217" s="443"/>
      <c r="E217" s="430"/>
      <c r="F217" s="444"/>
      <c r="G217" s="445"/>
      <c r="H217" s="431"/>
      <c r="I217" s="431"/>
      <c r="J217" s="431"/>
      <c r="K217" s="431"/>
      <c r="L217" s="431"/>
      <c r="M217" s="446"/>
      <c r="N217" s="446"/>
      <c r="O217" s="444"/>
      <c r="P217" s="442"/>
      <c r="Q217" s="446"/>
      <c r="R217" s="423"/>
    </row>
    <row r="218" spans="1:18">
      <c r="A218" s="442"/>
      <c r="B218" s="442"/>
      <c r="C218" s="442"/>
      <c r="D218" s="443"/>
      <c r="E218" s="430"/>
      <c r="F218" s="444"/>
      <c r="G218" s="445"/>
      <c r="H218" s="431"/>
      <c r="I218" s="431"/>
      <c r="J218" s="431"/>
      <c r="K218" s="431"/>
      <c r="L218" s="431"/>
      <c r="M218" s="446"/>
      <c r="N218" s="446"/>
      <c r="O218" s="444"/>
      <c r="P218" s="442"/>
      <c r="Q218" s="446"/>
      <c r="R218" s="423"/>
    </row>
    <row r="219" spans="1:18">
      <c r="A219" s="442"/>
      <c r="B219" s="442"/>
      <c r="C219" s="442"/>
      <c r="D219" s="443"/>
      <c r="E219" s="430"/>
      <c r="F219" s="444"/>
      <c r="G219" s="445"/>
      <c r="H219" s="431"/>
      <c r="I219" s="431"/>
      <c r="J219" s="431"/>
      <c r="K219" s="431"/>
      <c r="L219" s="431"/>
      <c r="M219" s="446"/>
      <c r="N219" s="446"/>
      <c r="O219" s="444"/>
      <c r="P219" s="442"/>
      <c r="Q219" s="446"/>
      <c r="R219" s="423"/>
    </row>
    <row r="220" spans="1:18">
      <c r="A220" s="442"/>
      <c r="B220" s="442"/>
      <c r="C220" s="442"/>
      <c r="D220" s="443"/>
      <c r="E220" s="430"/>
      <c r="F220" s="444"/>
      <c r="G220" s="445"/>
      <c r="H220" s="431"/>
      <c r="I220" s="431"/>
      <c r="J220" s="431"/>
      <c r="K220" s="431"/>
      <c r="L220" s="431"/>
      <c r="M220" s="446"/>
      <c r="N220" s="446"/>
      <c r="O220" s="444"/>
      <c r="P220" s="442"/>
      <c r="Q220" s="446"/>
      <c r="R220" s="423"/>
    </row>
    <row r="221" spans="1:18">
      <c r="A221" s="442"/>
      <c r="B221" s="442"/>
      <c r="C221" s="442"/>
      <c r="D221" s="443"/>
      <c r="E221" s="430"/>
      <c r="F221" s="444"/>
      <c r="G221" s="445"/>
      <c r="H221" s="431"/>
      <c r="I221" s="431"/>
      <c r="J221" s="431"/>
      <c r="K221" s="431"/>
      <c r="L221" s="431"/>
      <c r="M221" s="446"/>
      <c r="N221" s="446"/>
      <c r="O221" s="444"/>
      <c r="P221" s="442"/>
      <c r="Q221" s="446"/>
      <c r="R221" s="423"/>
    </row>
    <row r="222" spans="1:18">
      <c r="A222" s="442"/>
      <c r="B222" s="442"/>
      <c r="C222" s="442"/>
      <c r="D222" s="443"/>
      <c r="E222" s="430"/>
      <c r="F222" s="444"/>
      <c r="G222" s="445"/>
      <c r="H222" s="431"/>
      <c r="I222" s="431"/>
      <c r="J222" s="431"/>
      <c r="K222" s="431"/>
      <c r="L222" s="431"/>
      <c r="M222" s="446"/>
      <c r="N222" s="446"/>
      <c r="O222" s="444"/>
      <c r="P222" s="442"/>
      <c r="Q222" s="446"/>
      <c r="R222" s="423"/>
    </row>
    <row r="223" spans="1:18">
      <c r="A223" s="442"/>
      <c r="B223" s="442"/>
      <c r="C223" s="442"/>
      <c r="D223" s="443"/>
      <c r="E223" s="430"/>
      <c r="F223" s="444"/>
      <c r="G223" s="445"/>
      <c r="H223" s="431"/>
      <c r="I223" s="431"/>
      <c r="J223" s="431"/>
      <c r="K223" s="431"/>
      <c r="L223" s="431"/>
      <c r="M223" s="446"/>
      <c r="N223" s="446"/>
      <c r="O223" s="444"/>
      <c r="P223" s="442"/>
      <c r="Q223" s="446"/>
      <c r="R223" s="423"/>
    </row>
    <row r="224" spans="1:18">
      <c r="A224" s="442"/>
      <c r="B224" s="442"/>
      <c r="C224" s="442"/>
      <c r="D224" s="443"/>
      <c r="E224" s="430"/>
      <c r="F224" s="444"/>
      <c r="G224" s="445"/>
      <c r="H224" s="431"/>
      <c r="I224" s="431"/>
      <c r="J224" s="431"/>
      <c r="K224" s="431"/>
      <c r="L224" s="431"/>
      <c r="M224" s="446"/>
      <c r="N224" s="446"/>
      <c r="O224" s="444"/>
      <c r="P224" s="442"/>
      <c r="Q224" s="446"/>
      <c r="R224" s="423"/>
    </row>
    <row r="225" spans="1:18">
      <c r="A225" s="442"/>
      <c r="B225" s="442"/>
      <c r="C225" s="442"/>
      <c r="D225" s="443"/>
      <c r="E225" s="430"/>
      <c r="F225" s="444"/>
      <c r="G225" s="445"/>
      <c r="H225" s="431"/>
      <c r="I225" s="431"/>
      <c r="J225" s="431"/>
      <c r="K225" s="431"/>
      <c r="L225" s="431"/>
      <c r="M225" s="446"/>
      <c r="N225" s="446"/>
      <c r="O225" s="444"/>
      <c r="P225" s="442"/>
      <c r="Q225" s="446"/>
      <c r="R225" s="423"/>
    </row>
    <row r="226" spans="1:18">
      <c r="A226" s="442"/>
      <c r="B226" s="442"/>
      <c r="C226" s="442"/>
      <c r="D226" s="443"/>
      <c r="E226" s="430"/>
      <c r="F226" s="444"/>
      <c r="G226" s="445"/>
      <c r="H226" s="431"/>
      <c r="I226" s="431"/>
      <c r="J226" s="431"/>
      <c r="K226" s="431"/>
      <c r="L226" s="431"/>
      <c r="M226" s="446"/>
      <c r="N226" s="446"/>
      <c r="O226" s="444"/>
      <c r="P226" s="442"/>
      <c r="Q226" s="446"/>
      <c r="R226" s="423"/>
    </row>
    <row r="227" spans="1:18">
      <c r="A227" s="442"/>
      <c r="B227" s="442"/>
      <c r="C227" s="442"/>
      <c r="D227" s="443"/>
      <c r="E227" s="430"/>
      <c r="F227" s="444"/>
      <c r="G227" s="445"/>
      <c r="H227" s="431"/>
      <c r="I227" s="431"/>
      <c r="J227" s="431"/>
      <c r="K227" s="431"/>
      <c r="L227" s="431"/>
      <c r="M227" s="446"/>
      <c r="N227" s="446"/>
      <c r="O227" s="444"/>
      <c r="P227" s="442"/>
      <c r="Q227" s="446"/>
      <c r="R227" s="423"/>
    </row>
    <row r="228" spans="1:18">
      <c r="A228" s="442"/>
      <c r="B228" s="442"/>
      <c r="C228" s="442"/>
      <c r="D228" s="443"/>
      <c r="E228" s="430"/>
      <c r="F228" s="444"/>
      <c r="G228" s="445"/>
      <c r="H228" s="431"/>
      <c r="I228" s="431"/>
      <c r="J228" s="431"/>
      <c r="K228" s="431"/>
      <c r="L228" s="431"/>
      <c r="M228" s="446"/>
      <c r="N228" s="446"/>
      <c r="O228" s="444"/>
      <c r="P228" s="442"/>
      <c r="Q228" s="446"/>
      <c r="R228" s="423"/>
    </row>
    <row r="229" spans="1:18">
      <c r="A229" s="442"/>
      <c r="B229" s="442"/>
      <c r="C229" s="442"/>
      <c r="D229" s="443"/>
      <c r="E229" s="430"/>
      <c r="F229" s="444"/>
      <c r="G229" s="445"/>
      <c r="H229" s="431"/>
      <c r="I229" s="431"/>
      <c r="J229" s="431"/>
      <c r="K229" s="431"/>
      <c r="L229" s="431"/>
      <c r="M229" s="446"/>
      <c r="N229" s="446"/>
      <c r="O229" s="444"/>
      <c r="P229" s="442"/>
      <c r="Q229" s="446"/>
      <c r="R229" s="423"/>
    </row>
    <row r="230" spans="1:18">
      <c r="A230" s="442"/>
      <c r="B230" s="442"/>
      <c r="C230" s="442"/>
      <c r="D230" s="443"/>
      <c r="E230" s="430"/>
      <c r="F230" s="444"/>
      <c r="G230" s="445"/>
      <c r="H230" s="431"/>
      <c r="I230" s="431"/>
      <c r="J230" s="431"/>
      <c r="K230" s="431"/>
      <c r="L230" s="431"/>
      <c r="M230" s="446"/>
      <c r="N230" s="446"/>
      <c r="O230" s="444"/>
      <c r="P230" s="442"/>
      <c r="Q230" s="446"/>
      <c r="R230" s="423"/>
    </row>
    <row r="231" spans="1:18">
      <c r="A231" s="442"/>
      <c r="B231" s="442"/>
      <c r="C231" s="442"/>
      <c r="D231" s="443"/>
      <c r="E231" s="430"/>
      <c r="F231" s="444"/>
      <c r="G231" s="445"/>
      <c r="H231" s="431"/>
      <c r="I231" s="431"/>
      <c r="J231" s="431"/>
      <c r="K231" s="431"/>
      <c r="L231" s="431"/>
      <c r="M231" s="446"/>
      <c r="N231" s="446"/>
      <c r="O231" s="444"/>
      <c r="P231" s="442"/>
      <c r="Q231" s="446"/>
      <c r="R231" s="423"/>
    </row>
    <row r="232" spans="1:18">
      <c r="A232" s="442"/>
      <c r="B232" s="442"/>
      <c r="C232" s="442"/>
      <c r="D232" s="443"/>
      <c r="E232" s="430"/>
      <c r="F232" s="444"/>
      <c r="G232" s="445"/>
      <c r="H232" s="431"/>
      <c r="I232" s="431"/>
      <c r="J232" s="431"/>
      <c r="K232" s="431"/>
      <c r="L232" s="431"/>
      <c r="M232" s="446"/>
      <c r="N232" s="446"/>
      <c r="O232" s="444"/>
      <c r="P232" s="442"/>
      <c r="Q232" s="446"/>
      <c r="R232" s="423"/>
    </row>
    <row r="233" spans="1:18">
      <c r="A233" s="442"/>
      <c r="B233" s="442"/>
      <c r="C233" s="442"/>
      <c r="D233" s="443"/>
      <c r="E233" s="430"/>
      <c r="F233" s="444"/>
      <c r="G233" s="445"/>
      <c r="H233" s="431"/>
      <c r="I233" s="431"/>
      <c r="J233" s="431"/>
      <c r="K233" s="431"/>
      <c r="L233" s="431"/>
      <c r="M233" s="446"/>
      <c r="N233" s="446"/>
      <c r="O233" s="444"/>
      <c r="P233" s="442"/>
      <c r="Q233" s="446"/>
      <c r="R233" s="423"/>
    </row>
    <row r="234" spans="1:18">
      <c r="A234" s="442"/>
      <c r="B234" s="442"/>
      <c r="C234" s="442"/>
      <c r="D234" s="443"/>
      <c r="E234" s="430"/>
      <c r="F234" s="444"/>
      <c r="G234" s="445"/>
      <c r="H234" s="431"/>
      <c r="I234" s="431"/>
      <c r="J234" s="431"/>
      <c r="K234" s="431"/>
      <c r="L234" s="431"/>
      <c r="M234" s="446"/>
      <c r="N234" s="446"/>
      <c r="O234" s="444"/>
      <c r="P234" s="442"/>
      <c r="Q234" s="446"/>
      <c r="R234" s="423"/>
    </row>
    <row r="235" spans="1:18">
      <c r="A235" s="442"/>
      <c r="B235" s="442"/>
      <c r="C235" s="442"/>
      <c r="D235" s="443"/>
      <c r="E235" s="430"/>
      <c r="F235" s="444"/>
      <c r="G235" s="445"/>
      <c r="H235" s="431"/>
      <c r="I235" s="431"/>
      <c r="J235" s="431"/>
      <c r="K235" s="431"/>
      <c r="L235" s="431"/>
      <c r="M235" s="446"/>
      <c r="N235" s="446"/>
      <c r="O235" s="444"/>
      <c r="P235" s="442"/>
      <c r="Q235" s="446"/>
      <c r="R235" s="423"/>
    </row>
    <row r="236" spans="1:18">
      <c r="A236" s="442"/>
      <c r="B236" s="442"/>
      <c r="C236" s="442"/>
      <c r="D236" s="443"/>
      <c r="E236" s="430"/>
      <c r="F236" s="444"/>
      <c r="G236" s="445"/>
      <c r="H236" s="431"/>
      <c r="I236" s="431"/>
      <c r="J236" s="431"/>
      <c r="K236" s="431"/>
      <c r="L236" s="431"/>
      <c r="M236" s="446"/>
      <c r="N236" s="446"/>
      <c r="O236" s="444"/>
      <c r="P236" s="442"/>
      <c r="Q236" s="446"/>
      <c r="R236" s="423"/>
    </row>
    <row r="237" spans="1:18">
      <c r="A237" s="442"/>
      <c r="B237" s="442"/>
      <c r="C237" s="442"/>
      <c r="D237" s="443"/>
      <c r="E237" s="430"/>
      <c r="F237" s="444"/>
      <c r="G237" s="445"/>
      <c r="H237" s="431"/>
      <c r="I237" s="431"/>
      <c r="J237" s="431"/>
      <c r="K237" s="431"/>
      <c r="L237" s="431"/>
      <c r="M237" s="446"/>
      <c r="N237" s="446"/>
      <c r="O237" s="444"/>
      <c r="P237" s="442"/>
      <c r="Q237" s="446"/>
      <c r="R237" s="423"/>
    </row>
    <row r="238" spans="1:18">
      <c r="A238" s="442"/>
      <c r="B238" s="442"/>
      <c r="C238" s="442"/>
      <c r="D238" s="443"/>
      <c r="E238" s="430"/>
      <c r="F238" s="444"/>
      <c r="G238" s="445"/>
      <c r="H238" s="431"/>
      <c r="I238" s="431"/>
      <c r="J238" s="431"/>
      <c r="K238" s="431"/>
      <c r="L238" s="431"/>
      <c r="M238" s="446"/>
      <c r="N238" s="446"/>
      <c r="O238" s="444"/>
      <c r="P238" s="442"/>
      <c r="Q238" s="446"/>
      <c r="R238" s="423"/>
    </row>
    <row r="239" spans="1:18">
      <c r="A239" s="442"/>
      <c r="B239" s="442"/>
      <c r="C239" s="442"/>
      <c r="D239" s="443"/>
      <c r="E239" s="430"/>
      <c r="F239" s="444"/>
      <c r="G239" s="445"/>
      <c r="H239" s="431"/>
      <c r="I239" s="431"/>
      <c r="J239" s="431"/>
      <c r="K239" s="431"/>
      <c r="L239" s="431"/>
      <c r="M239" s="446"/>
      <c r="N239" s="446"/>
      <c r="O239" s="444"/>
      <c r="P239" s="442"/>
      <c r="Q239" s="446"/>
      <c r="R239" s="423"/>
    </row>
    <row r="240" spans="1:18">
      <c r="A240" s="442"/>
      <c r="B240" s="442"/>
      <c r="C240" s="442"/>
      <c r="D240" s="443"/>
      <c r="E240" s="430"/>
      <c r="F240" s="444"/>
      <c r="G240" s="445"/>
      <c r="H240" s="431"/>
      <c r="I240" s="431"/>
      <c r="J240" s="431"/>
      <c r="K240" s="431"/>
      <c r="L240" s="431"/>
      <c r="M240" s="446"/>
      <c r="N240" s="446"/>
      <c r="O240" s="444"/>
      <c r="P240" s="442"/>
      <c r="Q240" s="446"/>
      <c r="R240" s="423"/>
    </row>
    <row r="241" spans="1:18">
      <c r="A241" s="442"/>
      <c r="B241" s="442"/>
      <c r="C241" s="442"/>
      <c r="D241" s="443"/>
      <c r="E241" s="430"/>
      <c r="F241" s="444"/>
      <c r="G241" s="445"/>
      <c r="H241" s="431"/>
      <c r="I241" s="431"/>
      <c r="J241" s="431"/>
      <c r="K241" s="431"/>
      <c r="L241" s="431"/>
      <c r="M241" s="446"/>
      <c r="N241" s="446"/>
      <c r="O241" s="444"/>
      <c r="P241" s="442"/>
      <c r="Q241" s="446"/>
      <c r="R241" s="423"/>
    </row>
    <row r="242" spans="1:18">
      <c r="A242" s="442"/>
      <c r="B242" s="442"/>
      <c r="C242" s="442"/>
      <c r="D242" s="443"/>
      <c r="E242" s="430"/>
      <c r="F242" s="444"/>
      <c r="G242" s="445"/>
      <c r="H242" s="431"/>
      <c r="I242" s="431"/>
      <c r="J242" s="431"/>
      <c r="K242" s="431"/>
      <c r="L242" s="431"/>
      <c r="M242" s="446"/>
      <c r="N242" s="446"/>
      <c r="O242" s="444"/>
      <c r="P242" s="442"/>
      <c r="Q242" s="446"/>
      <c r="R242" s="423"/>
    </row>
    <row r="243" spans="1:18">
      <c r="A243" s="442"/>
      <c r="B243" s="442"/>
      <c r="C243" s="442"/>
      <c r="D243" s="443"/>
      <c r="E243" s="430"/>
      <c r="F243" s="444"/>
      <c r="G243" s="445"/>
      <c r="H243" s="431"/>
      <c r="I243" s="431"/>
      <c r="J243" s="431"/>
      <c r="K243" s="431"/>
      <c r="L243" s="431"/>
      <c r="M243" s="446"/>
      <c r="N243" s="446"/>
      <c r="O243" s="444"/>
      <c r="P243" s="442"/>
      <c r="Q243" s="446"/>
      <c r="R243" s="423"/>
    </row>
    <row r="244" spans="1:18">
      <c r="A244" s="442"/>
      <c r="B244" s="442"/>
      <c r="C244" s="442"/>
      <c r="D244" s="443"/>
      <c r="E244" s="430"/>
      <c r="F244" s="444"/>
      <c r="G244" s="445"/>
      <c r="H244" s="431"/>
      <c r="I244" s="431"/>
      <c r="J244" s="431"/>
      <c r="K244" s="431"/>
      <c r="L244" s="431"/>
      <c r="M244" s="446"/>
      <c r="N244" s="446"/>
      <c r="O244" s="444"/>
      <c r="P244" s="442"/>
      <c r="Q244" s="446"/>
      <c r="R244" s="423"/>
    </row>
    <row r="245" spans="1:18">
      <c r="A245" s="442"/>
      <c r="B245" s="442"/>
      <c r="C245" s="442"/>
      <c r="D245" s="443"/>
      <c r="E245" s="430"/>
      <c r="F245" s="444"/>
      <c r="G245" s="445"/>
      <c r="H245" s="431"/>
      <c r="I245" s="431"/>
      <c r="J245" s="431"/>
      <c r="K245" s="431"/>
      <c r="L245" s="431"/>
      <c r="M245" s="446"/>
      <c r="N245" s="446"/>
      <c r="O245" s="444"/>
      <c r="P245" s="442"/>
      <c r="Q245" s="446"/>
      <c r="R245" s="423"/>
    </row>
    <row r="246" spans="1:18">
      <c r="A246" s="442"/>
      <c r="B246" s="442"/>
      <c r="C246" s="442"/>
      <c r="D246" s="443"/>
      <c r="E246" s="430"/>
      <c r="F246" s="444"/>
      <c r="G246" s="445"/>
      <c r="H246" s="431"/>
      <c r="I246" s="431"/>
      <c r="J246" s="431"/>
      <c r="K246" s="431"/>
      <c r="L246" s="431"/>
      <c r="M246" s="446"/>
      <c r="N246" s="446"/>
      <c r="O246" s="444"/>
      <c r="P246" s="442"/>
      <c r="Q246" s="446"/>
      <c r="R246" s="423"/>
    </row>
    <row r="247" spans="1:18">
      <c r="A247" s="442"/>
      <c r="B247" s="442"/>
      <c r="C247" s="442"/>
      <c r="D247" s="443"/>
      <c r="E247" s="430"/>
      <c r="F247" s="444"/>
      <c r="G247" s="445"/>
      <c r="H247" s="431"/>
      <c r="I247" s="431"/>
      <c r="J247" s="431"/>
      <c r="K247" s="431"/>
      <c r="L247" s="431"/>
      <c r="M247" s="446"/>
      <c r="N247" s="446"/>
      <c r="O247" s="444"/>
      <c r="P247" s="442"/>
      <c r="Q247" s="446"/>
      <c r="R247" s="423"/>
    </row>
    <row r="248" spans="1:18">
      <c r="A248" s="442"/>
      <c r="B248" s="442"/>
      <c r="C248" s="442"/>
      <c r="D248" s="443"/>
      <c r="E248" s="430"/>
      <c r="F248" s="444"/>
      <c r="G248" s="445"/>
      <c r="H248" s="431"/>
      <c r="I248" s="431"/>
      <c r="J248" s="431"/>
      <c r="K248" s="431"/>
      <c r="L248" s="431"/>
      <c r="M248" s="446"/>
      <c r="N248" s="446"/>
      <c r="O248" s="444"/>
      <c r="P248" s="442"/>
      <c r="Q248" s="446"/>
      <c r="R248" s="423"/>
    </row>
    <row r="249" spans="1:18">
      <c r="A249" s="442"/>
      <c r="B249" s="442"/>
      <c r="C249" s="442"/>
      <c r="D249" s="443"/>
      <c r="E249" s="430"/>
      <c r="F249" s="444"/>
      <c r="G249" s="445"/>
      <c r="H249" s="431"/>
      <c r="I249" s="431"/>
      <c r="J249" s="431"/>
      <c r="K249" s="431"/>
      <c r="L249" s="431"/>
      <c r="M249" s="446"/>
      <c r="N249" s="446"/>
      <c r="O249" s="444"/>
      <c r="P249" s="442"/>
      <c r="Q249" s="446"/>
      <c r="R249" s="423"/>
    </row>
    <row r="250" spans="1:18">
      <c r="A250" s="442"/>
      <c r="B250" s="442"/>
      <c r="C250" s="442"/>
      <c r="D250" s="443"/>
      <c r="E250" s="430"/>
      <c r="F250" s="444"/>
      <c r="G250" s="445"/>
      <c r="H250" s="431"/>
      <c r="I250" s="431"/>
      <c r="J250" s="431"/>
      <c r="K250" s="431"/>
      <c r="L250" s="431"/>
      <c r="M250" s="446"/>
      <c r="N250" s="446"/>
      <c r="O250" s="444"/>
      <c r="P250" s="442"/>
      <c r="Q250" s="446"/>
      <c r="R250" s="423"/>
    </row>
    <row r="251" spans="1:18">
      <c r="A251" s="442"/>
      <c r="B251" s="442"/>
      <c r="C251" s="442"/>
      <c r="D251" s="443"/>
      <c r="E251" s="430"/>
      <c r="F251" s="444"/>
      <c r="G251" s="445"/>
      <c r="H251" s="431"/>
      <c r="I251" s="431"/>
      <c r="J251" s="431"/>
      <c r="K251" s="431"/>
      <c r="L251" s="431"/>
      <c r="M251" s="446"/>
      <c r="N251" s="446"/>
      <c r="O251" s="444"/>
      <c r="P251" s="442"/>
      <c r="Q251" s="446"/>
      <c r="R251" s="423"/>
    </row>
    <row r="252" spans="1:18">
      <c r="A252" s="442"/>
      <c r="B252" s="442"/>
      <c r="C252" s="442"/>
      <c r="D252" s="443"/>
      <c r="E252" s="430"/>
      <c r="F252" s="444"/>
      <c r="G252" s="445"/>
      <c r="H252" s="431"/>
      <c r="I252" s="431"/>
      <c r="J252" s="431"/>
      <c r="K252" s="431"/>
      <c r="L252" s="431"/>
      <c r="M252" s="446"/>
      <c r="N252" s="446"/>
      <c r="O252" s="444"/>
      <c r="P252" s="442"/>
      <c r="Q252" s="446"/>
      <c r="R252" s="423"/>
    </row>
    <row r="253" spans="1:18">
      <c r="A253" s="442"/>
      <c r="B253" s="442"/>
      <c r="C253" s="442"/>
      <c r="D253" s="443"/>
      <c r="E253" s="430"/>
      <c r="F253" s="444"/>
      <c r="G253" s="445"/>
      <c r="H253" s="431"/>
      <c r="I253" s="431"/>
      <c r="J253" s="431"/>
      <c r="K253" s="431"/>
      <c r="L253" s="431"/>
      <c r="M253" s="446"/>
      <c r="N253" s="446"/>
      <c r="O253" s="444"/>
      <c r="P253" s="442"/>
      <c r="Q253" s="446"/>
      <c r="R253" s="423"/>
    </row>
  </sheetData>
  <sortState xmlns:xlrd2="http://schemas.microsoft.com/office/spreadsheetml/2017/richdata2" ref="A3:AM46">
    <sortCondition ref="O3:O46"/>
    <sortCondition ref="D3:D46"/>
  </sortState>
  <phoneticPr fontId="22" type="noConversion"/>
  <pageMargins left="0.25" right="0.25" top="0.75" bottom="0.75" header="0.3" footer="0.3"/>
  <pageSetup scale="62" orientation="portrait"/>
  <extLst>
    <ext xmlns:mx="http://schemas.microsoft.com/office/mac/excel/2008/main" uri="{64002731-A6B0-56B0-2670-7721B7C09600}">
      <mx:PLV Mode="0" OnePage="0" WScale="95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FRITZ, DEEANN</dc:creator>
  <cp:keywords/>
  <dc:description/>
  <cp:lastModifiedBy>Brent McGrew</cp:lastModifiedBy>
  <cp:revision/>
  <dcterms:created xsi:type="dcterms:W3CDTF">2011-08-15T15:50:46Z</dcterms:created>
  <dcterms:modified xsi:type="dcterms:W3CDTF">2025-11-21T17:46:24Z</dcterms:modified>
  <cp:category/>
  <cp:contentStatus/>
</cp:coreProperties>
</file>