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autoCompressPictures="0" defaultThemeVersion="124226"/>
  <mc:AlternateContent xmlns:mc="http://schemas.openxmlformats.org/markup-compatibility/2006">
    <mc:Choice Requires="x15">
      <x15ac:absPath xmlns:x15ac="http://schemas.microsoft.com/office/spreadsheetml/2010/11/ac" url="C:\Users\Owner\Documents\Kids Sports\Basketball\Board\Rec Coordination\"/>
    </mc:Choice>
  </mc:AlternateContent>
  <xr:revisionPtr revIDLastSave="0" documentId="13_ncr:1_{5032A52B-6B02-4EAB-A5EB-979C2A58AC24}" xr6:coauthVersionLast="47" xr6:coauthVersionMax="47" xr10:uidLastSave="{00000000-0000-0000-0000-000000000000}"/>
  <bookViews>
    <workbookView xWindow="-28920" yWindow="-120" windowWidth="29040" windowHeight="15840" tabRatio="583" activeTab="1" xr2:uid="{00000000-000D-0000-FFFF-FFFF00000000}"/>
  </bookViews>
  <sheets>
    <sheet name="Regular Season" sheetId="6" r:id="rId1"/>
    <sheet name="Jamboree" sheetId="7" r:id="rId2"/>
    <sheet name="Gym Info" sheetId="5" r:id="rId3"/>
    <sheet name="Coach Contacts" sheetId="2" r:id="rId4"/>
  </sheets>
  <definedNames>
    <definedName name="_xlnm._FilterDatabase" localSheetId="0" hidden="1">'Regular Season'!$M$92:$O$97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3" i="7" l="1"/>
  <c r="F176" i="7"/>
  <c r="F201" i="7"/>
  <c r="N225" i="7"/>
  <c r="M225" i="7"/>
  <c r="E225" i="7" s="1"/>
  <c r="N224" i="7"/>
  <c r="F224" i="7" s="1"/>
  <c r="M224" i="7"/>
  <c r="E224" i="7" s="1"/>
  <c r="N223" i="7"/>
  <c r="M223" i="7"/>
  <c r="E223" i="7" s="1"/>
  <c r="N222" i="7"/>
  <c r="M222" i="7"/>
  <c r="N221" i="7"/>
  <c r="M221" i="7"/>
  <c r="N220" i="7"/>
  <c r="M220" i="7"/>
  <c r="E220" i="7" s="1"/>
  <c r="N218" i="7"/>
  <c r="M218" i="7"/>
  <c r="N217" i="7"/>
  <c r="M217" i="7"/>
  <c r="N216" i="7"/>
  <c r="M216" i="7"/>
  <c r="N215" i="7"/>
  <c r="M215" i="7"/>
  <c r="N214" i="7"/>
  <c r="M214" i="7"/>
  <c r="N213" i="7"/>
  <c r="M213" i="7"/>
  <c r="E213" i="7" s="1"/>
  <c r="M47" i="7"/>
  <c r="F35" i="7"/>
  <c r="N148" i="7"/>
  <c r="M148" i="7"/>
  <c r="E148" i="7" s="1"/>
  <c r="N147" i="7"/>
  <c r="F147" i="7" s="1"/>
  <c r="M147" i="7"/>
  <c r="E147" i="7" s="1"/>
  <c r="N146" i="7"/>
  <c r="F146" i="7" s="1"/>
  <c r="M146" i="7"/>
  <c r="E146" i="7" s="1"/>
  <c r="N145" i="7"/>
  <c r="F145" i="7" s="1"/>
  <c r="M145" i="7"/>
  <c r="E145" i="7" s="1"/>
  <c r="N144" i="7"/>
  <c r="F144" i="7" s="1"/>
  <c r="M144" i="7"/>
  <c r="E144" i="7" s="1"/>
  <c r="N142" i="7"/>
  <c r="F142" i="7" s="1"/>
  <c r="M142" i="7"/>
  <c r="E142" i="7" s="1"/>
  <c r="M141" i="7"/>
  <c r="E141" i="7" s="1"/>
  <c r="N140" i="7"/>
  <c r="F140" i="7" s="1"/>
  <c r="M140" i="7"/>
  <c r="E140" i="7" s="1"/>
  <c r="N139" i="7"/>
  <c r="F139" i="7" s="1"/>
  <c r="M139" i="7"/>
  <c r="E139" i="7" s="1"/>
  <c r="M138" i="7"/>
  <c r="E138" i="7" s="1"/>
  <c r="N137" i="7"/>
  <c r="F137" i="7" s="1"/>
  <c r="M137" i="7"/>
  <c r="E137" i="7" s="1"/>
  <c r="F148" i="7"/>
  <c r="F141" i="7"/>
  <c r="C137" i="7"/>
  <c r="C138" i="7" s="1"/>
  <c r="C139" i="7" s="1"/>
  <c r="C140" i="7" s="1"/>
  <c r="C141" i="7" s="1"/>
  <c r="C142" i="7" s="1"/>
  <c r="C143" i="7" s="1"/>
  <c r="C144" i="7" s="1"/>
  <c r="C145" i="7" s="1"/>
  <c r="C146" i="7" s="1"/>
  <c r="C147" i="7" s="1"/>
  <c r="C148" i="7" s="1"/>
  <c r="C149" i="7" s="1"/>
  <c r="C150" i="7" s="1"/>
  <c r="F129" i="7" s="1"/>
  <c r="D148" i="7"/>
  <c r="D147" i="7"/>
  <c r="D146" i="7"/>
  <c r="D145" i="7"/>
  <c r="D144" i="7"/>
  <c r="D142" i="7"/>
  <c r="D141" i="7"/>
  <c r="D140" i="7"/>
  <c r="D139" i="7"/>
  <c r="F138" i="7"/>
  <c r="D138" i="7"/>
  <c r="B138" i="7"/>
  <c r="B139" i="7" s="1"/>
  <c r="B140" i="7" s="1"/>
  <c r="B141" i="7" s="1"/>
  <c r="B142" i="7" s="1"/>
  <c r="D137" i="7"/>
  <c r="N58" i="7"/>
  <c r="F58" i="7" s="1"/>
  <c r="M58" i="7"/>
  <c r="E58" i="7" s="1"/>
  <c r="M57" i="7"/>
  <c r="E57" i="7" s="1"/>
  <c r="N56" i="7"/>
  <c r="F56" i="7" s="1"/>
  <c r="M56" i="7"/>
  <c r="E56" i="7" s="1"/>
  <c r="N55" i="7"/>
  <c r="F55" i="7" s="1"/>
  <c r="M55" i="7"/>
  <c r="E55" i="7" s="1"/>
  <c r="M54" i="7"/>
  <c r="E54" i="7" s="1"/>
  <c r="N53" i="7"/>
  <c r="F53" i="7" s="1"/>
  <c r="M53" i="7"/>
  <c r="E53" i="7" s="1"/>
  <c r="M65" i="7"/>
  <c r="E65" i="7" s="1"/>
  <c r="M66" i="7"/>
  <c r="E66" i="7" s="1"/>
  <c r="N66" i="7"/>
  <c r="F66" i="7" s="1"/>
  <c r="M67" i="7"/>
  <c r="E67" i="7" s="1"/>
  <c r="N67" i="7"/>
  <c r="F67" i="7" s="1"/>
  <c r="M68" i="7"/>
  <c r="E68" i="7" s="1"/>
  <c r="M69" i="7"/>
  <c r="E69" i="7" s="1"/>
  <c r="N69" i="7"/>
  <c r="F69" i="7" s="1"/>
  <c r="M71" i="7"/>
  <c r="E71" i="7" s="1"/>
  <c r="N71" i="7"/>
  <c r="F71" i="7" s="1"/>
  <c r="M72" i="7"/>
  <c r="E72" i="7" s="1"/>
  <c r="N72" i="7"/>
  <c r="F72" i="7" s="1"/>
  <c r="M73" i="7"/>
  <c r="E73" i="7" s="1"/>
  <c r="N73" i="7"/>
  <c r="F73" i="7" s="1"/>
  <c r="M74" i="7"/>
  <c r="E74" i="7" s="1"/>
  <c r="N74" i="7"/>
  <c r="F74" i="7" s="1"/>
  <c r="M70" i="7"/>
  <c r="E70" i="7" s="1"/>
  <c r="N64" i="7"/>
  <c r="F64" i="7" s="1"/>
  <c r="M64" i="7"/>
  <c r="E64" i="7" s="1"/>
  <c r="D74" i="7"/>
  <c r="D73" i="7"/>
  <c r="D72" i="7"/>
  <c r="D71" i="7"/>
  <c r="N70" i="7"/>
  <c r="F70" i="7" s="1"/>
  <c r="D70" i="7"/>
  <c r="D69" i="7"/>
  <c r="F68" i="7"/>
  <c r="D68" i="7"/>
  <c r="D67" i="7"/>
  <c r="D66" i="7"/>
  <c r="F65" i="7"/>
  <c r="D65" i="7"/>
  <c r="B65" i="7"/>
  <c r="B66" i="7" s="1"/>
  <c r="B67" i="7" s="1"/>
  <c r="B68" i="7" s="1"/>
  <c r="B69" i="7" s="1"/>
  <c r="B70" i="7" s="1"/>
  <c r="B71" i="7" s="1"/>
  <c r="B72" i="7" s="1"/>
  <c r="B73" i="7" s="1"/>
  <c r="B74" i="7" s="1"/>
  <c r="D64" i="7"/>
  <c r="C47" i="7"/>
  <c r="C53" i="7" s="1"/>
  <c r="D52" i="7"/>
  <c r="D53" i="7"/>
  <c r="D54" i="7"/>
  <c r="F54" i="7"/>
  <c r="D55" i="7"/>
  <c r="D56" i="7"/>
  <c r="D57" i="7"/>
  <c r="F57" i="7"/>
  <c r="D58" i="7"/>
  <c r="B48" i="7"/>
  <c r="B49" i="7" s="1"/>
  <c r="B50" i="7" s="1"/>
  <c r="B51" i="7" s="1"/>
  <c r="B52" i="7" s="1"/>
  <c r="B53" i="7" s="1"/>
  <c r="B54" i="7" s="1"/>
  <c r="B55" i="7" s="1"/>
  <c r="B56" i="7" s="1"/>
  <c r="B57" i="7" s="1"/>
  <c r="B58" i="7" s="1"/>
  <c r="M48" i="7"/>
  <c r="M49" i="7"/>
  <c r="N49" i="7"/>
  <c r="M50" i="7"/>
  <c r="N50" i="7"/>
  <c r="M51" i="7"/>
  <c r="M52" i="7"/>
  <c r="E52" i="7" s="1"/>
  <c r="N52" i="7"/>
  <c r="F52" i="7" s="1"/>
  <c r="N47" i="7"/>
  <c r="C163" i="7"/>
  <c r="C164" i="7" s="1"/>
  <c r="C165" i="7" s="1"/>
  <c r="C166" i="7" s="1"/>
  <c r="C167" i="7" s="1"/>
  <c r="C168" i="7" s="1"/>
  <c r="C169" i="7" s="1"/>
  <c r="M166" i="7"/>
  <c r="E166" i="7" s="1"/>
  <c r="N166" i="7"/>
  <c r="F166" i="7" s="1"/>
  <c r="M167" i="7"/>
  <c r="E167" i="7" s="1"/>
  <c r="N167" i="7"/>
  <c r="F167" i="7" s="1"/>
  <c r="M168" i="7"/>
  <c r="E168" i="7" s="1"/>
  <c r="N168" i="7"/>
  <c r="F168" i="7" s="1"/>
  <c r="M169" i="7"/>
  <c r="E169" i="7" s="1"/>
  <c r="N169" i="7"/>
  <c r="F169" i="7" s="1"/>
  <c r="N165" i="7"/>
  <c r="F165" i="7" s="1"/>
  <c r="M165" i="7"/>
  <c r="E165" i="7" s="1"/>
  <c r="N164" i="7"/>
  <c r="F164" i="7" s="1"/>
  <c r="M164" i="7"/>
  <c r="E164" i="7" s="1"/>
  <c r="N163" i="7"/>
  <c r="F163" i="7" s="1"/>
  <c r="M163" i="7"/>
  <c r="E163" i="7" s="1"/>
  <c r="D167" i="7"/>
  <c r="D168" i="7"/>
  <c r="D169" i="7"/>
  <c r="D166" i="7"/>
  <c r="D165" i="7"/>
  <c r="D164" i="7"/>
  <c r="B164" i="7"/>
  <c r="B165" i="7" s="1"/>
  <c r="B166" i="7" s="1"/>
  <c r="B167" i="7" s="1"/>
  <c r="B168" i="7" s="1"/>
  <c r="B169" i="7" s="1"/>
  <c r="D163" i="7"/>
  <c r="N100" i="7"/>
  <c r="F100" i="7" s="1"/>
  <c r="M100" i="7"/>
  <c r="E100" i="7" s="1"/>
  <c r="N99" i="7"/>
  <c r="F99" i="7" s="1"/>
  <c r="M99" i="7"/>
  <c r="E99" i="7" s="1"/>
  <c r="N98" i="7"/>
  <c r="F98" i="7" s="1"/>
  <c r="M98" i="7"/>
  <c r="E98" i="7" s="1"/>
  <c r="N97" i="7"/>
  <c r="F97" i="7" s="1"/>
  <c r="M97" i="7"/>
  <c r="E97" i="7" s="1"/>
  <c r="N95" i="7"/>
  <c r="F95" i="7" s="1"/>
  <c r="M95" i="7"/>
  <c r="E95" i="7" s="1"/>
  <c r="N94" i="7"/>
  <c r="F94" i="7" s="1"/>
  <c r="M94" i="7"/>
  <c r="E94" i="7" s="1"/>
  <c r="N93" i="7"/>
  <c r="F93" i="7" s="1"/>
  <c r="M93" i="7"/>
  <c r="E93" i="7" s="1"/>
  <c r="N92" i="7"/>
  <c r="F92" i="7" s="1"/>
  <c r="M92" i="7"/>
  <c r="E92" i="7" s="1"/>
  <c r="N91" i="7"/>
  <c r="F91" i="7" s="1"/>
  <c r="M91" i="7"/>
  <c r="E91" i="7" s="1"/>
  <c r="M193" i="7"/>
  <c r="N195" i="7"/>
  <c r="F195" i="7" s="1"/>
  <c r="M195" i="7"/>
  <c r="E195" i="7" s="1"/>
  <c r="N194" i="7"/>
  <c r="F194" i="7" s="1"/>
  <c r="M194" i="7"/>
  <c r="E194" i="7" s="1"/>
  <c r="N193" i="7"/>
  <c r="N192" i="7"/>
  <c r="M192" i="7"/>
  <c r="N190" i="7"/>
  <c r="M190" i="7"/>
  <c r="N189" i="7"/>
  <c r="M189" i="7"/>
  <c r="N188" i="7"/>
  <c r="M188" i="7"/>
  <c r="N187" i="7"/>
  <c r="M187" i="7"/>
  <c r="N186" i="7"/>
  <c r="M186" i="7"/>
  <c r="N120" i="7"/>
  <c r="F120" i="7" s="1"/>
  <c r="M120" i="7"/>
  <c r="E120" i="7" s="1"/>
  <c r="N119" i="7"/>
  <c r="F119" i="7" s="1"/>
  <c r="M119" i="7"/>
  <c r="E119" i="7" s="1"/>
  <c r="N118" i="7"/>
  <c r="F118" i="7" s="1"/>
  <c r="M118" i="7"/>
  <c r="E118" i="7" s="1"/>
  <c r="N117" i="7"/>
  <c r="F117" i="7" s="1"/>
  <c r="M117" i="7"/>
  <c r="E117" i="7" s="1"/>
  <c r="N116" i="7"/>
  <c r="F116" i="7" s="1"/>
  <c r="M116" i="7"/>
  <c r="E116" i="7" s="1"/>
  <c r="N115" i="7"/>
  <c r="F115" i="7" s="1"/>
  <c r="M115" i="7"/>
  <c r="E115" i="7" s="1"/>
  <c r="F225" i="7"/>
  <c r="F223" i="7"/>
  <c r="C91" i="7"/>
  <c r="C92" i="7" s="1"/>
  <c r="C93" i="7" s="1"/>
  <c r="C94" i="7" s="1"/>
  <c r="C95" i="7" s="1"/>
  <c r="C115" i="7"/>
  <c r="C116" i="7" s="1"/>
  <c r="C117" i="7" s="1"/>
  <c r="C118" i="7" s="1"/>
  <c r="C119" i="7" s="1"/>
  <c r="C120" i="7" s="1"/>
  <c r="C121" i="7" s="1"/>
  <c r="D120" i="7"/>
  <c r="D119" i="7"/>
  <c r="D118" i="7"/>
  <c r="D117" i="7"/>
  <c r="D116" i="7"/>
  <c r="B116" i="7"/>
  <c r="B117" i="7" s="1"/>
  <c r="D115" i="7"/>
  <c r="D100" i="7"/>
  <c r="D99" i="7"/>
  <c r="D98" i="7"/>
  <c r="D97" i="7"/>
  <c r="D95" i="7"/>
  <c r="D94" i="7"/>
  <c r="D93" i="7"/>
  <c r="D92" i="7"/>
  <c r="B92" i="7"/>
  <c r="B93" i="7" s="1"/>
  <c r="D91" i="7"/>
  <c r="D194" i="7"/>
  <c r="D195" i="7"/>
  <c r="D223" i="7"/>
  <c r="D224" i="7"/>
  <c r="D225" i="7"/>
  <c r="B144" i="7" l="1"/>
  <c r="C48" i="7"/>
  <c r="C49" i="7" s="1"/>
  <c r="C50" i="7" s="1"/>
  <c r="C51" i="7" s="1"/>
  <c r="C52" i="7" s="1"/>
  <c r="C59" i="7" s="1"/>
  <c r="C96" i="7"/>
  <c r="C97" i="7" s="1"/>
  <c r="C98" i="7" s="1"/>
  <c r="C99" i="7" s="1"/>
  <c r="C100" i="7" s="1"/>
  <c r="C101" i="7" s="1"/>
  <c r="C102" i="7" s="1"/>
  <c r="F83" i="7" s="1"/>
  <c r="C122" i="7"/>
  <c r="C123" i="7" s="1"/>
  <c r="F107" i="7" s="1"/>
  <c r="C170" i="7"/>
  <c r="C171" i="7" s="1"/>
  <c r="C172" i="7" s="1"/>
  <c r="F155" i="7" s="1"/>
  <c r="B118" i="7"/>
  <c r="B119" i="7" s="1"/>
  <c r="B120" i="7" s="1"/>
  <c r="B94" i="7"/>
  <c r="B95" i="7" s="1"/>
  <c r="B97" i="7" s="1"/>
  <c r="B98" i="7" s="1"/>
  <c r="B99" i="7" s="1"/>
  <c r="B100" i="7" s="1"/>
  <c r="B145" i="7" l="1"/>
  <c r="B146" i="7" s="1"/>
  <c r="B147" i="7" s="1"/>
  <c r="B148" i="7" s="1"/>
  <c r="F127" i="7"/>
  <c r="F105" i="7"/>
  <c r="F81" i="7"/>
  <c r="F222" i="7" l="1"/>
  <c r="E222" i="7"/>
  <c r="D222" i="7"/>
  <c r="F221" i="7"/>
  <c r="E221" i="7"/>
  <c r="D221" i="7"/>
  <c r="F220" i="7"/>
  <c r="D220" i="7"/>
  <c r="F218" i="7"/>
  <c r="E218" i="7"/>
  <c r="D218" i="7"/>
  <c r="F217" i="7"/>
  <c r="E217" i="7"/>
  <c r="D217" i="7"/>
  <c r="F216" i="7"/>
  <c r="E216" i="7"/>
  <c r="D216" i="7"/>
  <c r="F215" i="7"/>
  <c r="E215" i="7"/>
  <c r="D215" i="7"/>
  <c r="F214" i="7"/>
  <c r="E214" i="7"/>
  <c r="D214" i="7"/>
  <c r="B214" i="7"/>
  <c r="F213" i="7"/>
  <c r="D213" i="7"/>
  <c r="C213" i="7"/>
  <c r="C214" i="7" s="1"/>
  <c r="C215" i="7" s="1"/>
  <c r="C216" i="7" s="1"/>
  <c r="C217" i="7" s="1"/>
  <c r="C218" i="7" s="1"/>
  <c r="F193" i="7"/>
  <c r="E193" i="7"/>
  <c r="D193" i="7"/>
  <c r="F192" i="7"/>
  <c r="E192" i="7"/>
  <c r="D192" i="7"/>
  <c r="F190" i="7"/>
  <c r="E190" i="7"/>
  <c r="D190" i="7"/>
  <c r="F189" i="7"/>
  <c r="E189" i="7"/>
  <c r="D189" i="7"/>
  <c r="F188" i="7"/>
  <c r="E188" i="7"/>
  <c r="D188" i="7"/>
  <c r="F187" i="7"/>
  <c r="E187" i="7"/>
  <c r="D187" i="7"/>
  <c r="B187" i="7"/>
  <c r="F186" i="7"/>
  <c r="E186" i="7"/>
  <c r="D186" i="7"/>
  <c r="C186" i="7"/>
  <c r="C187" i="7" s="1"/>
  <c r="C188" i="7" s="1"/>
  <c r="C189" i="7" s="1"/>
  <c r="C190" i="7" s="1"/>
  <c r="C191" i="7" s="1"/>
  <c r="C192" i="7" s="1"/>
  <c r="F51" i="7"/>
  <c r="E51" i="7"/>
  <c r="D51" i="7"/>
  <c r="F50" i="7"/>
  <c r="E50" i="7"/>
  <c r="D50" i="7"/>
  <c r="F49" i="7"/>
  <c r="E49" i="7"/>
  <c r="D49" i="7"/>
  <c r="F48" i="7"/>
  <c r="E48" i="7"/>
  <c r="D48" i="7"/>
  <c r="F47" i="7"/>
  <c r="E47" i="7"/>
  <c r="D47" i="7"/>
  <c r="C54" i="7"/>
  <c r="C55" i="7" l="1"/>
  <c r="B188" i="7"/>
  <c r="B189" i="7" s="1"/>
  <c r="B190" i="7" s="1"/>
  <c r="B192" i="7" s="1"/>
  <c r="B193" i="7" s="1"/>
  <c r="B194" i="7" s="1"/>
  <c r="B195" i="7" s="1"/>
  <c r="C193" i="7"/>
  <c r="B215" i="7"/>
  <c r="B216" i="7" s="1"/>
  <c r="B217" i="7" s="1"/>
  <c r="B218" i="7" s="1"/>
  <c r="B220" i="7" s="1"/>
  <c r="B221" i="7" s="1"/>
  <c r="B222" i="7" s="1"/>
  <c r="B223" i="7" s="1"/>
  <c r="B224" i="7" s="1"/>
  <c r="C219" i="7"/>
  <c r="C220" i="7" s="1"/>
  <c r="C221" i="7" s="1"/>
  <c r="C222" i="7" s="1"/>
  <c r="C223" i="7" s="1"/>
  <c r="C56" i="7" l="1"/>
  <c r="C194" i="7"/>
  <c r="C195" i="7" s="1"/>
  <c r="C196" i="7" s="1"/>
  <c r="C197" i="7" s="1"/>
  <c r="F178" i="7" s="1"/>
  <c r="B225" i="7"/>
  <c r="C224" i="7"/>
  <c r="C225" i="7" s="1"/>
  <c r="C226" i="7" l="1"/>
  <c r="C227" i="7" s="1"/>
  <c r="F203" i="7" s="1"/>
  <c r="C57" i="7" l="1"/>
  <c r="C58" i="7" l="1"/>
  <c r="C60" i="7" l="1"/>
  <c r="C61" i="7" s="1"/>
  <c r="C64" i="7" s="1"/>
  <c r="C65" i="7" l="1"/>
  <c r="C66" i="7" s="1"/>
  <c r="C67" i="7" s="1"/>
  <c r="C68" i="7" s="1"/>
  <c r="C69" i="7" s="1"/>
  <c r="C75" i="7" s="1"/>
  <c r="C70" i="7"/>
  <c r="C71" i="7"/>
  <c r="C72" i="7" l="1"/>
  <c r="C73" i="7" l="1"/>
  <c r="C77" i="7" l="1"/>
  <c r="F37" i="7" s="1"/>
  <c r="C74" i="7"/>
  <c r="C76" i="7" s="1"/>
  <c r="Y159" i="6" l="1" a="1"/>
  <c r="Y159" i="6" s="1"/>
  <c r="M159" i="6" a="1"/>
  <c r="M159" i="6" s="1"/>
  <c r="E159" i="6" a="1"/>
  <c r="E159" i="6" s="1"/>
  <c r="Y142" i="6" a="1"/>
  <c r="Y142" i="6" s="1"/>
  <c r="M142" i="6" a="1"/>
  <c r="M142" i="6" s="1"/>
  <c r="E142" i="6" a="1"/>
  <c r="E142" i="6" s="1"/>
  <c r="AF142" i="6"/>
  <c r="AB142" i="6"/>
  <c r="X142" i="6"/>
  <c r="T142" i="6"/>
  <c r="P142" i="6"/>
  <c r="L142" i="6"/>
  <c r="H142" i="6"/>
  <c r="D142" i="6"/>
  <c r="D159" i="6"/>
  <c r="AF159" i="6"/>
  <c r="AB159" i="6"/>
  <c r="X159" i="6"/>
  <c r="T159" i="6"/>
  <c r="P159" i="6"/>
  <c r="L159" i="6"/>
  <c r="H159" i="6"/>
  <c r="T58" i="6" l="1"/>
  <c r="T16" i="6"/>
  <c r="T18" i="6"/>
  <c r="T17" i="6"/>
  <c r="T12" i="6"/>
  <c r="T62" i="6"/>
  <c r="T32" i="6"/>
  <c r="T31" i="6"/>
  <c r="T30" i="6"/>
  <c r="T29" i="6"/>
  <c r="T28" i="6"/>
  <c r="T27" i="6"/>
  <c r="T26" i="6"/>
  <c r="T25" i="6"/>
  <c r="T24" i="6"/>
  <c r="T10" i="6"/>
  <c r="T11" i="6"/>
  <c r="T9" i="6"/>
  <c r="P82" i="6"/>
  <c r="P84" i="6"/>
  <c r="P81" i="6"/>
  <c r="P83" i="6"/>
  <c r="P80" i="6"/>
  <c r="P85" i="6"/>
  <c r="P41" i="6"/>
  <c r="P44" i="6"/>
  <c r="P86" i="6"/>
  <c r="P87" i="6"/>
  <c r="P88" i="6"/>
  <c r="H32" i="6"/>
  <c r="H31" i="6"/>
  <c r="H30" i="6"/>
  <c r="H29" i="6"/>
  <c r="H28" i="6"/>
  <c r="H27" i="6"/>
  <c r="H26" i="6"/>
  <c r="H25" i="6"/>
  <c r="H24" i="6"/>
  <c r="H23" i="6"/>
  <c r="H22" i="6"/>
  <c r="H21" i="6"/>
  <c r="H20" i="6"/>
  <c r="AF88" i="6"/>
  <c r="AF87" i="6"/>
  <c r="AF86" i="6"/>
  <c r="AF85" i="6"/>
  <c r="AF84" i="6"/>
  <c r="AF83" i="6"/>
  <c r="AF81" i="6"/>
  <c r="AF82" i="6"/>
  <c r="AF80" i="6"/>
  <c r="AB88" i="6"/>
  <c r="AB87" i="6"/>
  <c r="AB86" i="6"/>
  <c r="AB83" i="6"/>
  <c r="AB84" i="6"/>
  <c r="AB81" i="6"/>
  <c r="AB82" i="6"/>
  <c r="AB80" i="6"/>
  <c r="AB85" i="6"/>
  <c r="X88" i="6"/>
  <c r="X87" i="6"/>
  <c r="X86" i="6"/>
  <c r="X85" i="6"/>
  <c r="X82" i="6"/>
  <c r="X80" i="6"/>
  <c r="X81" i="6"/>
  <c r="X84" i="6"/>
  <c r="X83" i="6"/>
  <c r="T88" i="6"/>
  <c r="T87" i="6"/>
  <c r="T86" i="6"/>
  <c r="T85" i="6"/>
  <c r="T84" i="6"/>
  <c r="T82" i="6"/>
  <c r="T80" i="6"/>
  <c r="T83" i="6"/>
  <c r="T81" i="6"/>
  <c r="L88" i="6"/>
  <c r="L87" i="6"/>
  <c r="L86" i="6"/>
  <c r="L85" i="6"/>
  <c r="L82" i="6"/>
  <c r="AF158" i="6" l="1"/>
  <c r="AB158" i="6"/>
  <c r="X158" i="6"/>
  <c r="T158" i="6"/>
  <c r="P158" i="6"/>
  <c r="L158" i="6"/>
  <c r="H158" i="6"/>
  <c r="D158" i="6"/>
  <c r="AC120" i="6"/>
  <c r="Y120" i="6"/>
  <c r="U120" i="6"/>
  <c r="Q120" i="6"/>
  <c r="M120" i="6"/>
  <c r="I120" i="6"/>
  <c r="E120" i="6"/>
  <c r="A120" i="6"/>
  <c r="D81" i="6" l="1"/>
  <c r="D82" i="6"/>
  <c r="D83" i="6"/>
  <c r="D84" i="6"/>
  <c r="D85" i="6"/>
  <c r="D86" i="6"/>
  <c r="H81" i="6"/>
  <c r="H82" i="6"/>
  <c r="H83" i="6"/>
  <c r="H84" i="6"/>
  <c r="H85" i="6"/>
  <c r="H86" i="6"/>
  <c r="AF94" i="6"/>
  <c r="AF95" i="6"/>
  <c r="AF96" i="6"/>
  <c r="AF97" i="6"/>
  <c r="AF98" i="6"/>
  <c r="AF99" i="6"/>
  <c r="AF100" i="6"/>
  <c r="AB96" i="6"/>
  <c r="AB93" i="6"/>
  <c r="AB100" i="6"/>
  <c r="AB101" i="6"/>
  <c r="AB102" i="6"/>
  <c r="AB103" i="6"/>
  <c r="AB104" i="6"/>
  <c r="AB95" i="6"/>
  <c r="AB97" i="6"/>
  <c r="X98" i="6"/>
  <c r="X93" i="6"/>
  <c r="X99" i="6"/>
  <c r="X100" i="6"/>
  <c r="X96" i="6"/>
  <c r="X94" i="6"/>
  <c r="X95" i="6"/>
  <c r="X101" i="6"/>
  <c r="T94" i="6"/>
  <c r="T95" i="6"/>
  <c r="T96" i="6"/>
  <c r="T97" i="6"/>
  <c r="T98" i="6"/>
  <c r="T99" i="6"/>
  <c r="T100" i="6"/>
  <c r="P97" i="6"/>
  <c r="P93" i="6"/>
  <c r="P98" i="6"/>
  <c r="P94" i="6"/>
  <c r="P96" i="6"/>
  <c r="P99" i="6"/>
  <c r="P100" i="6"/>
  <c r="L94" i="6"/>
  <c r="L95" i="6"/>
  <c r="L96" i="6"/>
  <c r="L97" i="6"/>
  <c r="L98" i="6"/>
  <c r="L99" i="6"/>
  <c r="L100" i="6"/>
  <c r="H94" i="6"/>
  <c r="H95" i="6"/>
  <c r="H96" i="6"/>
  <c r="H97" i="6"/>
  <c r="H98" i="6"/>
  <c r="H99" i="6"/>
  <c r="H100" i="6"/>
  <c r="D93" i="6"/>
  <c r="D94" i="6"/>
  <c r="AF187" i="6"/>
  <c r="AB187" i="6"/>
  <c r="X187" i="6"/>
  <c r="T187" i="6"/>
  <c r="P187" i="6"/>
  <c r="L187" i="6"/>
  <c r="H187" i="6"/>
  <c r="D187" i="6"/>
  <c r="AF186" i="6"/>
  <c r="AB186" i="6"/>
  <c r="X186" i="6"/>
  <c r="T186" i="6"/>
  <c r="P186" i="6"/>
  <c r="L186" i="6"/>
  <c r="H186" i="6"/>
  <c r="D186" i="6"/>
  <c r="AF185" i="6"/>
  <c r="AB185" i="6"/>
  <c r="X185" i="6"/>
  <c r="T185" i="6"/>
  <c r="P185" i="6"/>
  <c r="L185" i="6"/>
  <c r="H185" i="6"/>
  <c r="D185" i="6"/>
  <c r="AF184" i="6"/>
  <c r="AB184" i="6"/>
  <c r="X184" i="6"/>
  <c r="T184" i="6"/>
  <c r="P184" i="6"/>
  <c r="L184" i="6"/>
  <c r="H184" i="6"/>
  <c r="D184" i="6"/>
  <c r="AC128" i="6" l="1"/>
  <c r="AC127" i="6"/>
  <c r="AC126" i="6"/>
  <c r="AC125" i="6"/>
  <c r="AC124" i="6"/>
  <c r="AC123" i="6"/>
  <c r="AC122" i="6"/>
  <c r="AC121" i="6"/>
  <c r="AC119" i="6"/>
  <c r="AC118" i="6"/>
  <c r="AC117" i="6"/>
  <c r="AC116" i="6"/>
  <c r="Y128" i="6"/>
  <c r="Y127" i="6"/>
  <c r="Y126" i="6"/>
  <c r="Y125" i="6"/>
  <c r="Y124" i="6"/>
  <c r="Y123" i="6"/>
  <c r="Y122" i="6"/>
  <c r="Y121" i="6"/>
  <c r="Y119" i="6"/>
  <c r="Y118" i="6"/>
  <c r="Y117" i="6"/>
  <c r="Y116" i="6"/>
  <c r="U128" i="6"/>
  <c r="U127" i="6"/>
  <c r="U126" i="6"/>
  <c r="U125" i="6"/>
  <c r="U124" i="6"/>
  <c r="U123" i="6"/>
  <c r="U122" i="6"/>
  <c r="U121" i="6"/>
  <c r="U119" i="6"/>
  <c r="U118" i="6"/>
  <c r="U117" i="6"/>
  <c r="U116" i="6"/>
  <c r="Q128" i="6"/>
  <c r="Q127" i="6"/>
  <c r="Q126" i="6"/>
  <c r="Q125" i="6"/>
  <c r="Q124" i="6"/>
  <c r="Q123" i="6"/>
  <c r="Q122" i="6"/>
  <c r="Q121" i="6"/>
  <c r="Q119" i="6"/>
  <c r="Q118" i="6"/>
  <c r="Q117" i="6"/>
  <c r="Q116" i="6"/>
  <c r="M128" i="6"/>
  <c r="M127" i="6"/>
  <c r="M126" i="6"/>
  <c r="M125" i="6"/>
  <c r="M124" i="6"/>
  <c r="M123" i="6"/>
  <c r="M122" i="6"/>
  <c r="M121" i="6"/>
  <c r="M119" i="6"/>
  <c r="M118" i="6"/>
  <c r="M117" i="6"/>
  <c r="M116" i="6"/>
  <c r="I128" i="6"/>
  <c r="I127" i="6"/>
  <c r="I126" i="6"/>
  <c r="I125" i="6"/>
  <c r="I124" i="6"/>
  <c r="I123" i="6"/>
  <c r="I122" i="6"/>
  <c r="I121" i="6"/>
  <c r="I119" i="6"/>
  <c r="I118" i="6"/>
  <c r="I117" i="6"/>
  <c r="I116" i="6"/>
  <c r="E128" i="6"/>
  <c r="E127" i="6"/>
  <c r="E126" i="6"/>
  <c r="E125" i="6"/>
  <c r="E124" i="6"/>
  <c r="E123" i="6"/>
  <c r="E122" i="6"/>
  <c r="E121" i="6"/>
  <c r="E118" i="6"/>
  <c r="E117" i="6"/>
  <c r="E116" i="6"/>
  <c r="E119" i="6"/>
  <c r="A125" i="6"/>
  <c r="A124" i="6"/>
  <c r="AI104" i="6"/>
  <c r="BI104" i="6" s="1"/>
  <c r="AI103" i="6"/>
  <c r="BI103" i="6" s="1"/>
  <c r="AI102" i="6"/>
  <c r="BI102" i="6" s="1"/>
  <c r="AI101" i="6"/>
  <c r="BI101" i="6" s="1"/>
  <c r="AI100" i="6"/>
  <c r="BI100" i="6" s="1"/>
  <c r="AI99" i="6"/>
  <c r="BI99" i="6" s="1"/>
  <c r="AI98" i="6"/>
  <c r="BI98" i="6" s="1"/>
  <c r="AI97" i="6"/>
  <c r="BI97" i="6" s="1"/>
  <c r="AI96" i="6"/>
  <c r="BI96" i="6" s="1"/>
  <c r="AI95" i="6"/>
  <c r="BI95" i="6" s="1"/>
  <c r="AI94" i="6"/>
  <c r="BI94" i="6" s="1"/>
  <c r="AI93" i="6"/>
  <c r="AI87" i="6"/>
  <c r="BI87" i="6" s="1"/>
  <c r="AI86" i="6"/>
  <c r="BI86" i="6" s="1"/>
  <c r="AI85" i="6"/>
  <c r="AI84" i="6"/>
  <c r="BI84" i="6" s="1"/>
  <c r="AI83" i="6"/>
  <c r="BI83" i="6" s="1"/>
  <c r="AI82" i="6"/>
  <c r="BI82" i="6" s="1"/>
  <c r="AI81" i="6"/>
  <c r="AI80" i="6"/>
  <c r="BI80" i="6" s="1"/>
  <c r="AI79" i="6"/>
  <c r="AI73" i="6"/>
  <c r="AI72" i="6"/>
  <c r="AI71" i="6"/>
  <c r="AI70" i="6"/>
  <c r="AI69" i="6"/>
  <c r="AI68" i="6"/>
  <c r="AI67" i="6"/>
  <c r="AI66" i="6"/>
  <c r="AI65" i="6"/>
  <c r="AI50" i="6"/>
  <c r="AI49" i="6"/>
  <c r="AI48" i="6"/>
  <c r="AI47" i="6"/>
  <c r="BI47" i="6" s="1"/>
  <c r="AI46" i="6"/>
  <c r="AI45" i="6"/>
  <c r="AI44" i="6"/>
  <c r="AI43" i="6"/>
  <c r="AI42" i="6"/>
  <c r="AI41" i="6"/>
  <c r="L12" i="2"/>
  <c r="H19" i="6"/>
  <c r="H18" i="6"/>
  <c r="H17" i="6"/>
  <c r="H16" i="6"/>
  <c r="H15" i="6"/>
  <c r="H14" i="6"/>
  <c r="H13" i="6"/>
  <c r="H12" i="6"/>
  <c r="H11" i="6"/>
  <c r="H10" i="6"/>
  <c r="H9" i="6"/>
  <c r="D105" i="6"/>
  <c r="L80" i="6"/>
  <c r="L81" i="6"/>
  <c r="L83" i="6"/>
  <c r="L84" i="6"/>
  <c r="H88" i="6"/>
  <c r="H87" i="6"/>
  <c r="H80" i="6"/>
  <c r="D80" i="6"/>
  <c r="AF75" i="6"/>
  <c r="AF74" i="6"/>
  <c r="AF73" i="6"/>
  <c r="AF72" i="6"/>
  <c r="AF71" i="6"/>
  <c r="AF70" i="6"/>
  <c r="AF69" i="6"/>
  <c r="AF68" i="6"/>
  <c r="AF60" i="6"/>
  <c r="AF67" i="6"/>
  <c r="AF59" i="6"/>
  <c r="AF61" i="6"/>
  <c r="AF66" i="6"/>
  <c r="AF57" i="6"/>
  <c r="AF65" i="6"/>
  <c r="AF64" i="6"/>
  <c r="AF62" i="6"/>
  <c r="AF58" i="6"/>
  <c r="AF63" i="6"/>
  <c r="AB75" i="6"/>
  <c r="AB74" i="6"/>
  <c r="AB73" i="6"/>
  <c r="AB60" i="6"/>
  <c r="AB58" i="6"/>
  <c r="AB59" i="6"/>
  <c r="AB72" i="6"/>
  <c r="AB71" i="6"/>
  <c r="AB70" i="6"/>
  <c r="AB64" i="6"/>
  <c r="AB62" i="6"/>
  <c r="AB65" i="6"/>
  <c r="AB63" i="6"/>
  <c r="AB69" i="6"/>
  <c r="AB61" i="6"/>
  <c r="AB57" i="6"/>
  <c r="AB68" i="6"/>
  <c r="AB67" i="6"/>
  <c r="AB66" i="6"/>
  <c r="X75" i="6"/>
  <c r="X57" i="6"/>
  <c r="X65" i="6"/>
  <c r="X74" i="6"/>
  <c r="X73" i="6"/>
  <c r="X72" i="6"/>
  <c r="X71" i="6"/>
  <c r="X60" i="6"/>
  <c r="X58" i="6"/>
  <c r="X70" i="6"/>
  <c r="X59" i="6"/>
  <c r="X64" i="6"/>
  <c r="X63" i="6"/>
  <c r="X62" i="6"/>
  <c r="X69" i="6"/>
  <c r="X61" i="6"/>
  <c r="X68" i="6"/>
  <c r="X67" i="6"/>
  <c r="X66" i="6"/>
  <c r="T75" i="6"/>
  <c r="T74" i="6"/>
  <c r="T73" i="6"/>
  <c r="T72" i="6"/>
  <c r="T71" i="6"/>
  <c r="T70" i="6"/>
  <c r="T69" i="6"/>
  <c r="T68" i="6"/>
  <c r="T67" i="6"/>
  <c r="T66" i="6"/>
  <c r="T65" i="6"/>
  <c r="T64" i="6"/>
  <c r="T63" i="6"/>
  <c r="T57" i="6"/>
  <c r="T60" i="6"/>
  <c r="T61" i="6"/>
  <c r="T59" i="6"/>
  <c r="P75" i="6"/>
  <c r="P74" i="6"/>
  <c r="P73" i="6"/>
  <c r="P72" i="6"/>
  <c r="P71" i="6"/>
  <c r="P70" i="6"/>
  <c r="P69" i="6"/>
  <c r="P68" i="6"/>
  <c r="P67" i="6"/>
  <c r="P66" i="6"/>
  <c r="P62" i="6"/>
  <c r="P58" i="6"/>
  <c r="P64" i="6"/>
  <c r="P63" i="6"/>
  <c r="P61" i="6"/>
  <c r="P65" i="6"/>
  <c r="P60" i="6"/>
  <c r="P59" i="6"/>
  <c r="P57" i="6"/>
  <c r="L75" i="6"/>
  <c r="L74" i="6"/>
  <c r="L73" i="6"/>
  <c r="L72" i="6"/>
  <c r="L71" i="6"/>
  <c r="L70" i="6"/>
  <c r="L69" i="6"/>
  <c r="L68" i="6"/>
  <c r="L67" i="6"/>
  <c r="L66" i="6"/>
  <c r="L58" i="6"/>
  <c r="L64" i="6"/>
  <c r="L63" i="6"/>
  <c r="L62" i="6"/>
  <c r="L60" i="6"/>
  <c r="L61" i="6"/>
  <c r="L59" i="6"/>
  <c r="L57" i="6"/>
  <c r="L65" i="6"/>
  <c r="H75" i="6"/>
  <c r="H74" i="6"/>
  <c r="H73" i="6"/>
  <c r="H72" i="6"/>
  <c r="H71" i="6"/>
  <c r="H70" i="6"/>
  <c r="H69" i="6"/>
  <c r="H68" i="6"/>
  <c r="H67" i="6"/>
  <c r="H66" i="6"/>
  <c r="H65" i="6"/>
  <c r="H64" i="6"/>
  <c r="H63" i="6"/>
  <c r="H62" i="6"/>
  <c r="H61" i="6"/>
  <c r="H60" i="6"/>
  <c r="H59" i="6"/>
  <c r="H58" i="6"/>
  <c r="H57" i="6"/>
  <c r="D75" i="6"/>
  <c r="D74" i="6"/>
  <c r="D57" i="6"/>
  <c r="D73" i="6"/>
  <c r="D72" i="6"/>
  <c r="D71" i="6"/>
  <c r="D70" i="6"/>
  <c r="D69" i="6"/>
  <c r="D68" i="6"/>
  <c r="D67" i="6"/>
  <c r="D66" i="6"/>
  <c r="D65" i="6"/>
  <c r="D64" i="6"/>
  <c r="D63" i="6"/>
  <c r="D62" i="6"/>
  <c r="D61" i="6"/>
  <c r="D60" i="6"/>
  <c r="D59" i="6"/>
  <c r="D58" i="6"/>
  <c r="AF52" i="6"/>
  <c r="AF51" i="6"/>
  <c r="AF50" i="6"/>
  <c r="AF49" i="6"/>
  <c r="AF48" i="6"/>
  <c r="AF47" i="6"/>
  <c r="AF46" i="6"/>
  <c r="AF45" i="6"/>
  <c r="AF40" i="6"/>
  <c r="AF39" i="6"/>
  <c r="AF42" i="6"/>
  <c r="AF44" i="6"/>
  <c r="AF37" i="6"/>
  <c r="AF43" i="6"/>
  <c r="AF38" i="6"/>
  <c r="AF41" i="6"/>
  <c r="AB52" i="6"/>
  <c r="AB51" i="6"/>
  <c r="AB50" i="6"/>
  <c r="AB49" i="6"/>
  <c r="AB48" i="6"/>
  <c r="AB47" i="6"/>
  <c r="AB40" i="6"/>
  <c r="AB46" i="6"/>
  <c r="AB38" i="6"/>
  <c r="AB44" i="6"/>
  <c r="AB39" i="6"/>
  <c r="AB41" i="6"/>
  <c r="AB45" i="6"/>
  <c r="AB42" i="6"/>
  <c r="AB37" i="6"/>
  <c r="AB43" i="6"/>
  <c r="X52" i="6"/>
  <c r="X51" i="6"/>
  <c r="X50" i="6"/>
  <c r="X49" i="6"/>
  <c r="X48" i="6"/>
  <c r="X47" i="6"/>
  <c r="X46" i="6"/>
  <c r="X42" i="6"/>
  <c r="X38" i="6"/>
  <c r="X43" i="6"/>
  <c r="X45" i="6"/>
  <c r="X39" i="6"/>
  <c r="X44" i="6"/>
  <c r="X41" i="6"/>
  <c r="X40" i="6"/>
  <c r="X37" i="6"/>
  <c r="T52" i="6"/>
  <c r="T51" i="6"/>
  <c r="T50" i="6"/>
  <c r="T49" i="6"/>
  <c r="T48" i="6"/>
  <c r="T47" i="6"/>
  <c r="T46" i="6"/>
  <c r="T45" i="6"/>
  <c r="T44" i="6"/>
  <c r="T43" i="6"/>
  <c r="T42" i="6"/>
  <c r="T41" i="6"/>
  <c r="T40" i="6"/>
  <c r="T37" i="6"/>
  <c r="T39" i="6"/>
  <c r="T38" i="6"/>
  <c r="P52" i="6"/>
  <c r="P51" i="6"/>
  <c r="P50" i="6"/>
  <c r="P49" i="6"/>
  <c r="P48" i="6"/>
  <c r="P46" i="6"/>
  <c r="P45" i="6"/>
  <c r="P43" i="6"/>
  <c r="P42" i="6"/>
  <c r="P40" i="6"/>
  <c r="P37" i="6"/>
  <c r="P38" i="6"/>
  <c r="P39" i="6"/>
  <c r="L52" i="6"/>
  <c r="L51" i="6"/>
  <c r="L50" i="6"/>
  <c r="L49" i="6"/>
  <c r="L48" i="6"/>
  <c r="L47" i="6"/>
  <c r="L46" i="6"/>
  <c r="L45" i="6"/>
  <c r="L39" i="6"/>
  <c r="L42" i="6"/>
  <c r="L38" i="6"/>
  <c r="L43" i="6"/>
  <c r="L37" i="6"/>
  <c r="L40" i="6"/>
  <c r="L41" i="6"/>
  <c r="L44" i="6"/>
  <c r="H52" i="6"/>
  <c r="H51" i="6"/>
  <c r="H50" i="6"/>
  <c r="H49" i="6"/>
  <c r="H48" i="6"/>
  <c r="H47" i="6"/>
  <c r="H46" i="6"/>
  <c r="H45" i="6"/>
  <c r="H44" i="6"/>
  <c r="H43" i="6"/>
  <c r="H42" i="6"/>
  <c r="H41" i="6"/>
  <c r="H40" i="6"/>
  <c r="H39" i="6"/>
  <c r="H38" i="6"/>
  <c r="H37" i="6"/>
  <c r="AF32" i="6"/>
  <c r="AF31" i="6"/>
  <c r="AF30" i="6"/>
  <c r="AF29" i="6"/>
  <c r="AF28" i="6"/>
  <c r="AF27" i="6"/>
  <c r="AF26" i="6"/>
  <c r="AF25" i="6"/>
  <c r="AF24" i="6"/>
  <c r="AF17" i="6"/>
  <c r="AF18" i="6"/>
  <c r="AF23" i="6"/>
  <c r="AF13" i="6"/>
  <c r="AF16" i="6"/>
  <c r="AF19" i="6"/>
  <c r="AF12" i="6"/>
  <c r="AF11" i="6"/>
  <c r="AF10" i="6"/>
  <c r="AF22" i="6"/>
  <c r="AF21" i="6"/>
  <c r="AF9" i="6"/>
  <c r="AF14" i="6"/>
  <c r="AF15" i="6"/>
  <c r="AF20" i="6"/>
  <c r="AB32" i="6"/>
  <c r="AB31" i="6"/>
  <c r="AB30" i="6"/>
  <c r="AB29" i="6"/>
  <c r="AB28" i="6"/>
  <c r="AB27" i="6"/>
  <c r="AB17" i="6"/>
  <c r="AB15" i="6"/>
  <c r="AB19" i="6"/>
  <c r="AB18" i="6"/>
  <c r="AB12" i="6"/>
  <c r="AB20" i="6"/>
  <c r="AB26" i="6"/>
  <c r="AB14" i="6"/>
  <c r="AB25" i="6"/>
  <c r="AB24" i="6"/>
  <c r="AB23" i="6"/>
  <c r="AB22" i="6"/>
  <c r="AB21" i="6"/>
  <c r="AB16" i="6"/>
  <c r="AB11" i="6"/>
  <c r="AB13" i="6"/>
  <c r="AB10" i="6"/>
  <c r="AB9" i="6"/>
  <c r="X32" i="6"/>
  <c r="X31" i="6"/>
  <c r="X30" i="6"/>
  <c r="X29" i="6"/>
  <c r="X28" i="6"/>
  <c r="X27" i="6"/>
  <c r="X26" i="6"/>
  <c r="X25" i="6"/>
  <c r="X24" i="6"/>
  <c r="X23" i="6"/>
  <c r="X22" i="6"/>
  <c r="X14" i="6"/>
  <c r="X13" i="6"/>
  <c r="X11" i="6"/>
  <c r="X10" i="6"/>
  <c r="X17" i="6"/>
  <c r="X16" i="6"/>
  <c r="X18" i="6"/>
  <c r="X21" i="6"/>
  <c r="X19" i="6"/>
  <c r="X15" i="6"/>
  <c r="X12" i="6"/>
  <c r="X9" i="6"/>
  <c r="X20" i="6"/>
  <c r="T23" i="6"/>
  <c r="T22" i="6"/>
  <c r="T21" i="6"/>
  <c r="T13" i="6"/>
  <c r="T15" i="6"/>
  <c r="T20" i="6"/>
  <c r="T14" i="6"/>
  <c r="T19" i="6"/>
  <c r="P32" i="6"/>
  <c r="P31" i="6"/>
  <c r="P30" i="6"/>
  <c r="P29" i="6"/>
  <c r="P28" i="6"/>
  <c r="P27" i="6"/>
  <c r="P26" i="6"/>
  <c r="P25" i="6"/>
  <c r="P24" i="6"/>
  <c r="P23" i="6"/>
  <c r="P22" i="6"/>
  <c r="P21" i="6"/>
  <c r="P20" i="6"/>
  <c r="P19" i="6"/>
  <c r="P18" i="6"/>
  <c r="P12" i="6"/>
  <c r="P13" i="6"/>
  <c r="P10" i="6"/>
  <c r="P9" i="6"/>
  <c r="P11" i="6"/>
  <c r="P15" i="6"/>
  <c r="P16" i="6"/>
  <c r="P14" i="6"/>
  <c r="P17" i="6"/>
  <c r="L32" i="6"/>
  <c r="L31" i="6"/>
  <c r="L30" i="6"/>
  <c r="L29" i="6"/>
  <c r="L28" i="6"/>
  <c r="L27" i="6"/>
  <c r="L26" i="6"/>
  <c r="L25" i="6"/>
  <c r="L24" i="6"/>
  <c r="L23" i="6"/>
  <c r="L22" i="6"/>
  <c r="L21" i="6"/>
  <c r="L13" i="6"/>
  <c r="L15" i="6"/>
  <c r="L12" i="6"/>
  <c r="L20" i="6"/>
  <c r="L19" i="6"/>
  <c r="L10" i="6"/>
  <c r="L18" i="6"/>
  <c r="L17" i="6"/>
  <c r="L11" i="6"/>
  <c r="L9" i="6"/>
  <c r="L16" i="6"/>
  <c r="L14" i="6"/>
  <c r="D9" i="6"/>
  <c r="D37" i="6"/>
  <c r="D52" i="6"/>
  <c r="D51" i="6"/>
  <c r="D50" i="6"/>
  <c r="D49" i="6"/>
  <c r="D48" i="6"/>
  <c r="D47" i="6"/>
  <c r="D46" i="6"/>
  <c r="D45" i="6"/>
  <c r="D44" i="6"/>
  <c r="D43" i="6"/>
  <c r="D42" i="6"/>
  <c r="D40" i="6"/>
  <c r="D39" i="6"/>
  <c r="D38" i="6"/>
  <c r="D32" i="6"/>
  <c r="D31" i="6"/>
  <c r="D30" i="6"/>
  <c r="D29" i="6"/>
  <c r="D28" i="6"/>
  <c r="D27" i="6"/>
  <c r="D26" i="6"/>
  <c r="D25" i="6"/>
  <c r="D24" i="6"/>
  <c r="D23" i="6"/>
  <c r="D22" i="6"/>
  <c r="D21" i="6"/>
  <c r="D20" i="6"/>
  <c r="D19" i="6"/>
  <c r="D18" i="6"/>
  <c r="D17" i="6"/>
  <c r="D16" i="6"/>
  <c r="D15" i="6"/>
  <c r="D14" i="6"/>
  <c r="D13" i="6"/>
  <c r="D12" i="6"/>
  <c r="D11" i="6"/>
  <c r="D10" i="6"/>
  <c r="AI27" i="6"/>
  <c r="AI26" i="6"/>
  <c r="AI25" i="6"/>
  <c r="AI17" i="6"/>
  <c r="BI17" i="6" s="1"/>
  <c r="U159" i="6" l="1" a="1"/>
  <c r="U159" i="6" s="1"/>
  <c r="I159" i="6" a="1"/>
  <c r="I159" i="6" s="1"/>
  <c r="A186" i="6" a="1"/>
  <c r="A186" i="6" s="1"/>
  <c r="A184" i="6" a="1"/>
  <c r="A184" i="6" s="1"/>
  <c r="A185" i="6" a="1"/>
  <c r="A185" i="6" s="1"/>
  <c r="E185" i="6" a="1"/>
  <c r="E185" i="6" s="1"/>
  <c r="E186" i="6" a="1"/>
  <c r="E186" i="6" s="1"/>
  <c r="E184" i="6" a="1"/>
  <c r="E184" i="6" s="1"/>
  <c r="E130" i="6"/>
  <c r="AZ17" i="6"/>
  <c r="AP41" i="6"/>
  <c r="AT45" i="6"/>
  <c r="AX49" i="6"/>
  <c r="AO67" i="6"/>
  <c r="AK71" i="6"/>
  <c r="AX41" i="6"/>
  <c r="AK44" i="6"/>
  <c r="AN47" i="6"/>
  <c r="AP49" i="6"/>
  <c r="AJ43" i="6"/>
  <c r="AL45" i="6"/>
  <c r="AO48" i="6"/>
  <c r="AW65" i="6"/>
  <c r="AU66" i="6"/>
  <c r="BA67" i="6"/>
  <c r="AR69" i="6"/>
  <c r="AZ69" i="6"/>
  <c r="AP70" i="6"/>
  <c r="AN71" i="6"/>
  <c r="AV71" i="6"/>
  <c r="AR73" i="6"/>
  <c r="AZ73" i="6"/>
  <c r="AO65" i="6"/>
  <c r="AK67" i="6"/>
  <c r="AJ69" i="6"/>
  <c r="AV69" i="6"/>
  <c r="AT70" i="6"/>
  <c r="AJ71" i="6"/>
  <c r="AZ71" i="6"/>
  <c r="AN73" i="6"/>
  <c r="AV73" i="6"/>
  <c r="AM66" i="6"/>
  <c r="AS67" i="6"/>
  <c r="AN69" i="6"/>
  <c r="AL70" i="6"/>
  <c r="AX70" i="6"/>
  <c r="AR71" i="6"/>
  <c r="AJ73" i="6"/>
  <c r="BI42" i="6"/>
  <c r="AJ42" i="6"/>
  <c r="AN42" i="6"/>
  <c r="AR42" i="6"/>
  <c r="AV42" i="6"/>
  <c r="AK42" i="6"/>
  <c r="AO42" i="6"/>
  <c r="AS42" i="6"/>
  <c r="AW42" i="6"/>
  <c r="AL42" i="6"/>
  <c r="AP42" i="6"/>
  <c r="AT42" i="6"/>
  <c r="AX42" i="6"/>
  <c r="AM42" i="6"/>
  <c r="AQ42" i="6"/>
  <c r="AU42" i="6"/>
  <c r="BI46" i="6"/>
  <c r="AJ46" i="6"/>
  <c r="AN46" i="6"/>
  <c r="AR46" i="6"/>
  <c r="AV46" i="6"/>
  <c r="AK46" i="6"/>
  <c r="AO46" i="6"/>
  <c r="AS46" i="6"/>
  <c r="AW46" i="6"/>
  <c r="AL46" i="6"/>
  <c r="AP46" i="6"/>
  <c r="AT46" i="6"/>
  <c r="AX46" i="6"/>
  <c r="AQ46" i="6"/>
  <c r="AU46" i="6"/>
  <c r="AM46" i="6"/>
  <c r="BI50" i="6"/>
  <c r="AJ50" i="6"/>
  <c r="AN50" i="6"/>
  <c r="AR50" i="6"/>
  <c r="AV50" i="6"/>
  <c r="AK50" i="6"/>
  <c r="AO50" i="6"/>
  <c r="AS50" i="6"/>
  <c r="AW50" i="6"/>
  <c r="AL50" i="6"/>
  <c r="AP50" i="6"/>
  <c r="AT50" i="6"/>
  <c r="AX50" i="6"/>
  <c r="AU50" i="6"/>
  <c r="AQ50" i="6"/>
  <c r="AM50" i="6"/>
  <c r="AK68" i="6"/>
  <c r="AO68" i="6"/>
  <c r="AS68" i="6"/>
  <c r="AW68" i="6"/>
  <c r="AL68" i="6"/>
  <c r="AP68" i="6"/>
  <c r="AT68" i="6"/>
  <c r="AJ68" i="6"/>
  <c r="AR68" i="6"/>
  <c r="AY68" i="6"/>
  <c r="AM68" i="6"/>
  <c r="AU68" i="6"/>
  <c r="AZ68" i="6"/>
  <c r="AQ68" i="6"/>
  <c r="AX68" i="6"/>
  <c r="AN68" i="6"/>
  <c r="AV68" i="6"/>
  <c r="BA68" i="6"/>
  <c r="AM72" i="6"/>
  <c r="AQ72" i="6"/>
  <c r="AU72" i="6"/>
  <c r="AY72" i="6"/>
  <c r="AJ72" i="6"/>
  <c r="AN72" i="6"/>
  <c r="AR72" i="6"/>
  <c r="AV72" i="6"/>
  <c r="AZ72" i="6"/>
  <c r="AK72" i="6"/>
  <c r="AO72" i="6"/>
  <c r="AS72" i="6"/>
  <c r="AW72" i="6"/>
  <c r="BA72" i="6"/>
  <c r="AL72" i="6"/>
  <c r="AP72" i="6"/>
  <c r="AT72" i="6"/>
  <c r="AX72" i="6"/>
  <c r="BI81" i="6"/>
  <c r="BI85" i="6"/>
  <c r="AM26" i="6"/>
  <c r="AR43" i="6"/>
  <c r="AL65" i="6"/>
  <c r="AK69" i="6"/>
  <c r="AK73" i="6"/>
  <c r="BI25" i="6"/>
  <c r="AK25" i="6"/>
  <c r="AO25" i="6"/>
  <c r="AS25" i="6"/>
  <c r="AW25" i="6"/>
  <c r="BA25" i="6"/>
  <c r="BE25" i="6"/>
  <c r="AM25" i="6"/>
  <c r="AQ25" i="6"/>
  <c r="AU25" i="6"/>
  <c r="AY25" i="6"/>
  <c r="BC25" i="6"/>
  <c r="AN25" i="6"/>
  <c r="AV25" i="6"/>
  <c r="BD25" i="6"/>
  <c r="AP25" i="6"/>
  <c r="AX25" i="6"/>
  <c r="BF25" i="6"/>
  <c r="AJ25" i="6"/>
  <c r="AR25" i="6"/>
  <c r="AZ25" i="6"/>
  <c r="AT25" i="6"/>
  <c r="BB25" i="6"/>
  <c r="AL25" i="6"/>
  <c r="AS26" i="6"/>
  <c r="AN27" i="6"/>
  <c r="BD27" i="6"/>
  <c r="AJ27" i="6"/>
  <c r="AW44" i="6"/>
  <c r="AK48" i="6"/>
  <c r="AJ66" i="6"/>
  <c r="AM70" i="6"/>
  <c r="AY73" i="6"/>
  <c r="AU73" i="6"/>
  <c r="AQ73" i="6"/>
  <c r="AM73" i="6"/>
  <c r="AY71" i="6"/>
  <c r="AU71" i="6"/>
  <c r="AQ71" i="6"/>
  <c r="AM71" i="6"/>
  <c r="BA70" i="6"/>
  <c r="AW70" i="6"/>
  <c r="AS70" i="6"/>
  <c r="AO70" i="6"/>
  <c r="AK70" i="6"/>
  <c r="AY69" i="6"/>
  <c r="AU69" i="6"/>
  <c r="AQ69" i="6"/>
  <c r="AM69" i="6"/>
  <c r="AX67" i="6"/>
  <c r="AP67" i="6"/>
  <c r="AZ66" i="6"/>
  <c r="AR66" i="6"/>
  <c r="AT65" i="6"/>
  <c r="AL49" i="6"/>
  <c r="AJ47" i="6"/>
  <c r="AX45" i="6"/>
  <c r="AV43" i="6"/>
  <c r="AT41" i="6"/>
  <c r="AZ27" i="6"/>
  <c r="BI26" i="6"/>
  <c r="AL26" i="6"/>
  <c r="AJ26" i="6"/>
  <c r="AN26" i="6"/>
  <c r="AR26" i="6"/>
  <c r="AV26" i="6"/>
  <c r="AZ26" i="6"/>
  <c r="AO26" i="6"/>
  <c r="AT26" i="6"/>
  <c r="AY26" i="6"/>
  <c r="BD26" i="6"/>
  <c r="AP26" i="6"/>
  <c r="AU26" i="6"/>
  <c r="BA26" i="6"/>
  <c r="BE26" i="6"/>
  <c r="AK26" i="6"/>
  <c r="AQ26" i="6"/>
  <c r="AW26" i="6"/>
  <c r="BB26" i="6"/>
  <c r="BF26" i="6"/>
  <c r="AM65" i="6"/>
  <c r="AQ65" i="6"/>
  <c r="AU65" i="6"/>
  <c r="AY65" i="6"/>
  <c r="AJ65" i="6"/>
  <c r="AN65" i="6"/>
  <c r="AR65" i="6"/>
  <c r="AV65" i="6"/>
  <c r="AZ65" i="6"/>
  <c r="BI27" i="6"/>
  <c r="AK27" i="6"/>
  <c r="AO27" i="6"/>
  <c r="AS27" i="6"/>
  <c r="AW27" i="6"/>
  <c r="BA27" i="6"/>
  <c r="BE27" i="6"/>
  <c r="AL27" i="6"/>
  <c r="AP27" i="6"/>
  <c r="AT27" i="6"/>
  <c r="AX27" i="6"/>
  <c r="BB27" i="6"/>
  <c r="BF27" i="6"/>
  <c r="AM27" i="6"/>
  <c r="AQ27" i="6"/>
  <c r="AU27" i="6"/>
  <c r="AY27" i="6"/>
  <c r="BC27" i="6"/>
  <c r="BI44" i="6"/>
  <c r="AL44" i="6"/>
  <c r="AP44" i="6"/>
  <c r="AT44" i="6"/>
  <c r="AX44" i="6"/>
  <c r="AM44" i="6"/>
  <c r="AQ44" i="6"/>
  <c r="AU44" i="6"/>
  <c r="AJ44" i="6"/>
  <c r="AN44" i="6"/>
  <c r="AR44" i="6"/>
  <c r="AV44" i="6"/>
  <c r="BI48" i="6"/>
  <c r="AL48" i="6"/>
  <c r="AP48" i="6"/>
  <c r="AT48" i="6"/>
  <c r="AX48" i="6"/>
  <c r="AM48" i="6"/>
  <c r="AQ48" i="6"/>
  <c r="AU48" i="6"/>
  <c r="AJ48" i="6"/>
  <c r="AN48" i="6"/>
  <c r="AR48" i="6"/>
  <c r="AV48" i="6"/>
  <c r="AK66" i="6"/>
  <c r="AO66" i="6"/>
  <c r="AS66" i="6"/>
  <c r="AW66" i="6"/>
  <c r="BA66" i="6"/>
  <c r="AL66" i="6"/>
  <c r="AP66" i="6"/>
  <c r="AT66" i="6"/>
  <c r="AX66" i="6"/>
  <c r="BP83" i="6"/>
  <c r="BP79" i="6"/>
  <c r="BP84" i="6"/>
  <c r="BP80" i="6"/>
  <c r="BP87" i="6"/>
  <c r="BP81" i="6"/>
  <c r="BP86" i="6"/>
  <c r="BP82" i="6"/>
  <c r="BP85" i="6"/>
  <c r="AX73" i="6"/>
  <c r="AT73" i="6"/>
  <c r="AP73" i="6"/>
  <c r="AL73" i="6"/>
  <c r="AX71" i="6"/>
  <c r="AT71" i="6"/>
  <c r="AP71" i="6"/>
  <c r="AL71" i="6"/>
  <c r="AZ70" i="6"/>
  <c r="AV70" i="6"/>
  <c r="AR70" i="6"/>
  <c r="AN70" i="6"/>
  <c r="AJ70" i="6"/>
  <c r="AX69" i="6"/>
  <c r="AT69" i="6"/>
  <c r="AP69" i="6"/>
  <c r="AL69" i="6"/>
  <c r="AW67" i="6"/>
  <c r="AY66" i="6"/>
  <c r="AQ66" i="6"/>
  <c r="BA65" i="6"/>
  <c r="AS65" i="6"/>
  <c r="AK65" i="6"/>
  <c r="AW48" i="6"/>
  <c r="AV47" i="6"/>
  <c r="AS44" i="6"/>
  <c r="AV27" i="6"/>
  <c r="BC26" i="6"/>
  <c r="BI43" i="6"/>
  <c r="AK43" i="6"/>
  <c r="AO43" i="6"/>
  <c r="AS43" i="6"/>
  <c r="AW43" i="6"/>
  <c r="AL43" i="6"/>
  <c r="AP43" i="6"/>
  <c r="AT43" i="6"/>
  <c r="AX43" i="6"/>
  <c r="AM43" i="6"/>
  <c r="AQ43" i="6"/>
  <c r="AU43" i="6"/>
  <c r="AK47" i="6"/>
  <c r="AO47" i="6"/>
  <c r="AS47" i="6"/>
  <c r="AW47" i="6"/>
  <c r="AL47" i="6"/>
  <c r="AP47" i="6"/>
  <c r="AT47" i="6"/>
  <c r="AX47" i="6"/>
  <c r="AM47" i="6"/>
  <c r="AQ47" i="6"/>
  <c r="AU47" i="6"/>
  <c r="AK17" i="6"/>
  <c r="AO17" i="6"/>
  <c r="AS17" i="6"/>
  <c r="AW17" i="6"/>
  <c r="BA17" i="6"/>
  <c r="BE17" i="6"/>
  <c r="AL17" i="6"/>
  <c r="AP17" i="6"/>
  <c r="AT17" i="6"/>
  <c r="AX17" i="6"/>
  <c r="BB17" i="6"/>
  <c r="BF17" i="6"/>
  <c r="AM17" i="6"/>
  <c r="AQ17" i="6"/>
  <c r="AU17" i="6"/>
  <c r="AY17" i="6"/>
  <c r="BC17" i="6"/>
  <c r="AN17" i="6"/>
  <c r="BD17" i="6"/>
  <c r="AR17" i="6"/>
  <c r="AV17" i="6"/>
  <c r="BI41" i="6"/>
  <c r="AM41" i="6"/>
  <c r="AQ41" i="6"/>
  <c r="AU41" i="6"/>
  <c r="AJ41" i="6"/>
  <c r="AN41" i="6"/>
  <c r="AR41" i="6"/>
  <c r="AV41" i="6"/>
  <c r="AK41" i="6"/>
  <c r="AO41" i="6"/>
  <c r="AS41" i="6"/>
  <c r="AW41" i="6"/>
  <c r="BI45" i="6"/>
  <c r="AM45" i="6"/>
  <c r="AQ45" i="6"/>
  <c r="AU45" i="6"/>
  <c r="AJ45" i="6"/>
  <c r="AN45" i="6"/>
  <c r="AR45" i="6"/>
  <c r="AV45" i="6"/>
  <c r="AK45" i="6"/>
  <c r="AO45" i="6"/>
  <c r="AS45" i="6"/>
  <c r="AW45" i="6"/>
  <c r="BI49" i="6"/>
  <c r="AM49" i="6"/>
  <c r="AQ49" i="6"/>
  <c r="AU49" i="6"/>
  <c r="AJ49" i="6"/>
  <c r="AN49" i="6"/>
  <c r="AR49" i="6"/>
  <c r="AV49" i="6"/>
  <c r="AK49" i="6"/>
  <c r="AO49" i="6"/>
  <c r="AS49" i="6"/>
  <c r="AW49" i="6"/>
  <c r="AM67" i="6"/>
  <c r="AQ67" i="6"/>
  <c r="AU67" i="6"/>
  <c r="AY67" i="6"/>
  <c r="AJ67" i="6"/>
  <c r="AN67" i="6"/>
  <c r="AR67" i="6"/>
  <c r="AV67" i="6"/>
  <c r="AZ67" i="6"/>
  <c r="BR104" i="6"/>
  <c r="BP103" i="6"/>
  <c r="BR101" i="6"/>
  <c r="BP100" i="6"/>
  <c r="BR98" i="6"/>
  <c r="BP97" i="6"/>
  <c r="BQ95" i="6"/>
  <c r="BR93" i="6"/>
  <c r="BR97" i="6"/>
  <c r="BQ104" i="6"/>
  <c r="BR102" i="6"/>
  <c r="BQ101" i="6"/>
  <c r="BR99" i="6"/>
  <c r="BQ98" i="6"/>
  <c r="BR96" i="6"/>
  <c r="BP95" i="6"/>
  <c r="BQ93" i="6"/>
  <c r="BP94" i="6"/>
  <c r="BR100" i="6"/>
  <c r="BQ99" i="6"/>
  <c r="BP98" i="6"/>
  <c r="BR94" i="6"/>
  <c r="BP93" i="6"/>
  <c r="BQ103" i="6"/>
  <c r="BP101" i="6"/>
  <c r="BQ96" i="6"/>
  <c r="BQ102" i="6"/>
  <c r="BP99" i="6"/>
  <c r="BP96" i="6"/>
  <c r="BQ94" i="6"/>
  <c r="BR103" i="6"/>
  <c r="BQ97" i="6"/>
  <c r="BP102" i="6"/>
  <c r="BR95" i="6"/>
  <c r="BQ100" i="6"/>
  <c r="BP104" i="6"/>
  <c r="BA73" i="6"/>
  <c r="AW73" i="6"/>
  <c r="AS73" i="6"/>
  <c r="AO73" i="6"/>
  <c r="BA71" i="6"/>
  <c r="AW71" i="6"/>
  <c r="AS71" i="6"/>
  <c r="AO71" i="6"/>
  <c r="AY70" i="6"/>
  <c r="AU70" i="6"/>
  <c r="AQ70" i="6"/>
  <c r="BA69" i="6"/>
  <c r="AW69" i="6"/>
  <c r="AS69" i="6"/>
  <c r="AO69" i="6"/>
  <c r="AT67" i="6"/>
  <c r="AL67" i="6"/>
  <c r="AV66" i="6"/>
  <c r="AN66" i="6"/>
  <c r="AX65" i="6"/>
  <c r="AP65" i="6"/>
  <c r="AT49" i="6"/>
  <c r="AS48" i="6"/>
  <c r="AR47" i="6"/>
  <c r="AP45" i="6"/>
  <c r="AO44" i="6"/>
  <c r="AN43" i="6"/>
  <c r="AL41" i="6"/>
  <c r="AR27" i="6"/>
  <c r="AX26" i="6"/>
  <c r="AJ17" i="6"/>
  <c r="BP105" i="6" l="1"/>
  <c r="BG73" i="6"/>
  <c r="BG26" i="6"/>
  <c r="BG47" i="6"/>
  <c r="BG72" i="6"/>
  <c r="BG43" i="6"/>
  <c r="BG48" i="6"/>
  <c r="BG45" i="6"/>
  <c r="BG41" i="6"/>
  <c r="BR105" i="6"/>
  <c r="BP88" i="6"/>
  <c r="BG49" i="6"/>
  <c r="AU104" i="6"/>
  <c r="BG27" i="6"/>
  <c r="BG50" i="6"/>
  <c r="BG46" i="6"/>
  <c r="BG42" i="6"/>
  <c r="BG67" i="6"/>
  <c r="BG69" i="6"/>
  <c r="BG66" i="6"/>
  <c r="BG70" i="6"/>
  <c r="BG65" i="6"/>
  <c r="BG68" i="6"/>
  <c r="BG44" i="6"/>
  <c r="BG17" i="6"/>
  <c r="BQ105" i="6"/>
  <c r="BG25" i="6"/>
  <c r="BG71" i="6"/>
  <c r="N23" i="2" l="1"/>
  <c r="M23" i="2"/>
  <c r="L23" i="2"/>
  <c r="K23" i="2"/>
  <c r="J23" i="2"/>
  <c r="I23" i="2"/>
  <c r="O22" i="2"/>
  <c r="O21" i="2"/>
  <c r="O20" i="2"/>
  <c r="O19" i="2"/>
  <c r="O18" i="2"/>
  <c r="O17" i="2"/>
  <c r="O23" i="2" l="1"/>
  <c r="I12" i="2" l="1"/>
  <c r="O9" i="2"/>
  <c r="O6" i="2" l="1"/>
  <c r="X103" i="6"/>
  <c r="X102" i="6"/>
  <c r="AI24" i="6" l="1"/>
  <c r="BI24" i="6" l="1"/>
  <c r="AJ24" i="6"/>
  <c r="AN24" i="6"/>
  <c r="AR24" i="6"/>
  <c r="AV24" i="6"/>
  <c r="AZ24" i="6"/>
  <c r="BD24" i="6"/>
  <c r="AL24" i="6"/>
  <c r="AP24" i="6"/>
  <c r="AT24" i="6"/>
  <c r="AX24" i="6"/>
  <c r="BB24" i="6"/>
  <c r="BF24" i="6"/>
  <c r="AM24" i="6"/>
  <c r="AU24" i="6"/>
  <c r="BC24" i="6"/>
  <c r="AO24" i="6"/>
  <c r="AW24" i="6"/>
  <c r="BE24" i="6"/>
  <c r="AQ24" i="6"/>
  <c r="AY24" i="6"/>
  <c r="AK24" i="6"/>
  <c r="AS24" i="6"/>
  <c r="BA24" i="6"/>
  <c r="AF114" i="6"/>
  <c r="AF113" i="6"/>
  <c r="AF112" i="6"/>
  <c r="AF111" i="6"/>
  <c r="AF110" i="6"/>
  <c r="AF105" i="6"/>
  <c r="AF104" i="6"/>
  <c r="AF103" i="6"/>
  <c r="AF102" i="6"/>
  <c r="AF93" i="6"/>
  <c r="AC142" i="6" s="1" a="1"/>
  <c r="AC142" i="6" s="1"/>
  <c r="AB105" i="6"/>
  <c r="AB94" i="6"/>
  <c r="AB98" i="6"/>
  <c r="AB99" i="6"/>
  <c r="X105" i="6"/>
  <c r="X104" i="6"/>
  <c r="X97" i="6"/>
  <c r="U142" i="6" s="1" a="1"/>
  <c r="U142" i="6" s="1"/>
  <c r="T105" i="6"/>
  <c r="T104" i="6"/>
  <c r="T103" i="6"/>
  <c r="T102" i="6"/>
  <c r="T93" i="6"/>
  <c r="Q142" i="6" s="1" a="1"/>
  <c r="Q142" i="6" s="1"/>
  <c r="P105" i="6"/>
  <c r="P104" i="6"/>
  <c r="P103" i="6"/>
  <c r="P102" i="6"/>
  <c r="P95" i="6"/>
  <c r="L105" i="6"/>
  <c r="L104" i="6"/>
  <c r="L103" i="6"/>
  <c r="L102" i="6"/>
  <c r="L93" i="6"/>
  <c r="I142" i="6" s="1" a="1"/>
  <c r="I142" i="6" s="1"/>
  <c r="H105" i="6"/>
  <c r="H104" i="6"/>
  <c r="H103" i="6"/>
  <c r="H102" i="6"/>
  <c r="H93" i="6"/>
  <c r="D95" i="6"/>
  <c r="D96" i="6"/>
  <c r="D98" i="6"/>
  <c r="D97" i="6"/>
  <c r="D99" i="6"/>
  <c r="D103" i="6"/>
  <c r="I158" i="6" l="1" a="1"/>
  <c r="I158" i="6" s="1"/>
  <c r="AC159" i="6" a="1"/>
  <c r="AC159" i="6" s="1"/>
  <c r="Q159" i="6" a="1"/>
  <c r="Q159" i="6" s="1"/>
  <c r="M158" i="6" a="1"/>
  <c r="M158" i="6" s="1"/>
  <c r="Q158" i="6" a="1"/>
  <c r="Q158" i="6" s="1"/>
  <c r="Y158" i="6" a="1"/>
  <c r="Y158" i="6" s="1"/>
  <c r="AC158" i="6" a="1"/>
  <c r="AC158" i="6" s="1"/>
  <c r="E158" i="6" a="1"/>
  <c r="E158" i="6" s="1"/>
  <c r="U158" i="6" a="1"/>
  <c r="U158" i="6" s="1"/>
  <c r="I184" i="6" a="1"/>
  <c r="I184" i="6" s="1"/>
  <c r="I185" i="6" a="1"/>
  <c r="I185" i="6" s="1"/>
  <c r="I187" i="6" a="1"/>
  <c r="I187" i="6" s="1"/>
  <c r="I186" i="6" a="1"/>
  <c r="I186" i="6" s="1"/>
  <c r="M186" i="6" a="1"/>
  <c r="M186" i="6" s="1"/>
  <c r="M184" i="6" a="1"/>
  <c r="M184" i="6" s="1"/>
  <c r="M185" i="6" a="1"/>
  <c r="M185" i="6" s="1"/>
  <c r="M187" i="6" a="1"/>
  <c r="M187" i="6" s="1"/>
  <c r="Q186" i="6" a="1"/>
  <c r="Q186" i="6" s="1"/>
  <c r="Q185" i="6" a="1"/>
  <c r="Q185" i="6" s="1"/>
  <c r="Q184" i="6" a="1"/>
  <c r="Q184" i="6" s="1"/>
  <c r="Q187" i="6" a="1"/>
  <c r="Q187" i="6" s="1"/>
  <c r="Y185" i="6" a="1"/>
  <c r="Y185" i="6" s="1"/>
  <c r="Y187" i="6" a="1"/>
  <c r="Y187" i="6" s="1"/>
  <c r="Y184" i="6" a="1"/>
  <c r="Y184" i="6" s="1"/>
  <c r="Y186" i="6" a="1"/>
  <c r="Y186" i="6" s="1"/>
  <c r="U185" i="6" a="1"/>
  <c r="U185" i="6" s="1"/>
  <c r="U186" i="6" a="1"/>
  <c r="U186" i="6" s="1"/>
  <c r="U187" i="6" a="1"/>
  <c r="U187" i="6" s="1"/>
  <c r="U184" i="6" a="1"/>
  <c r="U184" i="6" s="1"/>
  <c r="E187" i="6" a="1"/>
  <c r="E187" i="6" s="1"/>
  <c r="AC184" i="6" a="1"/>
  <c r="AC184" i="6" s="1"/>
  <c r="AC186" i="6" a="1"/>
  <c r="AC186" i="6" s="1"/>
  <c r="AC185" i="6" a="1"/>
  <c r="AC185" i="6" s="1"/>
  <c r="AC187" i="6" a="1"/>
  <c r="AC187" i="6" s="1"/>
  <c r="BG24" i="6"/>
  <c r="AF191" i="6"/>
  <c r="AC191" i="6" s="1" a="1"/>
  <c r="AC191" i="6" s="1"/>
  <c r="AB191" i="6"/>
  <c r="Y191" i="6" s="1" a="1"/>
  <c r="Y191" i="6" s="1"/>
  <c r="X191" i="6"/>
  <c r="U191" i="6" s="1" a="1"/>
  <c r="U191" i="6" s="1"/>
  <c r="T191" i="6"/>
  <c r="Q191" i="6" s="1" a="1"/>
  <c r="Q191" i="6" s="1"/>
  <c r="P191" i="6"/>
  <c r="M191" i="6" s="1" a="1"/>
  <c r="M191" i="6" s="1"/>
  <c r="L191" i="6"/>
  <c r="I191" i="6" s="1" a="1"/>
  <c r="I191" i="6" s="1"/>
  <c r="H191" i="6"/>
  <c r="E191" i="6" s="1" a="1"/>
  <c r="E191" i="6" s="1"/>
  <c r="D191" i="6"/>
  <c r="AF190" i="6"/>
  <c r="AC190" i="6" s="1" a="1"/>
  <c r="AC190" i="6" s="1"/>
  <c r="AB190" i="6"/>
  <c r="Y190" i="6" s="1" a="1"/>
  <c r="Y190" i="6" s="1"/>
  <c r="X190" i="6"/>
  <c r="U190" i="6" s="1" a="1"/>
  <c r="U190" i="6" s="1"/>
  <c r="T190" i="6"/>
  <c r="Q190" i="6" s="1" a="1"/>
  <c r="Q190" i="6" s="1"/>
  <c r="P190" i="6"/>
  <c r="M190" i="6" s="1" a="1"/>
  <c r="M190" i="6" s="1"/>
  <c r="L190" i="6"/>
  <c r="I190" i="6" s="1" a="1"/>
  <c r="I190" i="6" s="1"/>
  <c r="H190" i="6"/>
  <c r="E190" i="6" s="1" a="1"/>
  <c r="E190" i="6" s="1"/>
  <c r="D190" i="6"/>
  <c r="AF164" i="6"/>
  <c r="AC164" i="6" s="1" a="1"/>
  <c r="AC164" i="6" s="1"/>
  <c r="AB164" i="6"/>
  <c r="Y164" i="6" s="1" a="1"/>
  <c r="Y164" i="6" s="1"/>
  <c r="X164" i="6"/>
  <c r="U164" i="6" s="1" a="1"/>
  <c r="U164" i="6" s="1"/>
  <c r="T164" i="6"/>
  <c r="Q164" i="6" s="1" a="1"/>
  <c r="Q164" i="6" s="1"/>
  <c r="P164" i="6"/>
  <c r="M164" i="6" s="1" a="1"/>
  <c r="M164" i="6" s="1"/>
  <c r="L164" i="6"/>
  <c r="I164" i="6" s="1" a="1"/>
  <c r="I164" i="6" s="1"/>
  <c r="H164" i="6"/>
  <c r="E164" i="6" s="1" a="1"/>
  <c r="E164" i="6" s="1"/>
  <c r="D164" i="6"/>
  <c r="AF163" i="6"/>
  <c r="AC163" i="6" s="1" a="1"/>
  <c r="AC163" i="6" s="1"/>
  <c r="AB163" i="6"/>
  <c r="Y163" i="6" s="1" a="1"/>
  <c r="Y163" i="6" s="1"/>
  <c r="X163" i="6"/>
  <c r="U163" i="6" s="1" a="1"/>
  <c r="U163" i="6" s="1"/>
  <c r="T163" i="6"/>
  <c r="Q163" i="6" s="1" a="1"/>
  <c r="Q163" i="6" s="1"/>
  <c r="P163" i="6"/>
  <c r="M163" i="6" s="1" a="1"/>
  <c r="M163" i="6" s="1"/>
  <c r="L163" i="6"/>
  <c r="I163" i="6" s="1" a="1"/>
  <c r="I163" i="6" s="1"/>
  <c r="H163" i="6"/>
  <c r="E163" i="6" s="1" a="1"/>
  <c r="E163" i="6" s="1"/>
  <c r="D163" i="6"/>
  <c r="AF162" i="6"/>
  <c r="AC162" i="6" s="1" a="1"/>
  <c r="AC162" i="6" s="1"/>
  <c r="AB162" i="6"/>
  <c r="Y162" i="6" s="1" a="1"/>
  <c r="Y162" i="6" s="1"/>
  <c r="X162" i="6"/>
  <c r="U162" i="6" s="1" a="1"/>
  <c r="U162" i="6" s="1"/>
  <c r="T162" i="6"/>
  <c r="Q162" i="6" s="1" a="1"/>
  <c r="Q162" i="6" s="1"/>
  <c r="P162" i="6"/>
  <c r="M162" i="6" s="1" a="1"/>
  <c r="M162" i="6" s="1"/>
  <c r="L162" i="6"/>
  <c r="I162" i="6" s="1" a="1"/>
  <c r="I162" i="6" s="1"/>
  <c r="H162" i="6"/>
  <c r="E162" i="6" s="1" a="1"/>
  <c r="E162" i="6" s="1"/>
  <c r="D162" i="6"/>
  <c r="AF161" i="6"/>
  <c r="AC161" i="6" s="1" a="1"/>
  <c r="AC161" i="6" s="1"/>
  <c r="AB161" i="6"/>
  <c r="Y161" i="6" s="1" a="1"/>
  <c r="Y161" i="6" s="1"/>
  <c r="X161" i="6"/>
  <c r="U161" i="6" s="1" a="1"/>
  <c r="U161" i="6" s="1"/>
  <c r="T161" i="6"/>
  <c r="Q161" i="6" s="1" a="1"/>
  <c r="Q161" i="6" s="1"/>
  <c r="P161" i="6"/>
  <c r="M161" i="6" s="1" a="1"/>
  <c r="M161" i="6" s="1"/>
  <c r="L161" i="6"/>
  <c r="I161" i="6" s="1" a="1"/>
  <c r="I161" i="6" s="1"/>
  <c r="H161" i="6"/>
  <c r="E161" i="6" s="1" a="1"/>
  <c r="E161" i="6" s="1"/>
  <c r="D161" i="6"/>
  <c r="AF160" i="6"/>
  <c r="AC160" i="6" s="1" a="1"/>
  <c r="AC160" i="6" s="1"/>
  <c r="AB160" i="6"/>
  <c r="Y160" i="6" s="1" a="1"/>
  <c r="Y160" i="6" s="1"/>
  <c r="X160" i="6"/>
  <c r="U160" i="6" s="1" a="1"/>
  <c r="U160" i="6" s="1"/>
  <c r="T160" i="6"/>
  <c r="Q160" i="6" s="1" a="1"/>
  <c r="Q160" i="6" s="1"/>
  <c r="P160" i="6"/>
  <c r="M160" i="6" s="1" a="1"/>
  <c r="M160" i="6" s="1"/>
  <c r="L160" i="6"/>
  <c r="I160" i="6" s="1" a="1"/>
  <c r="I160" i="6" s="1"/>
  <c r="H160" i="6"/>
  <c r="E160" i="6" s="1" a="1"/>
  <c r="E160" i="6" s="1"/>
  <c r="D160" i="6"/>
  <c r="H132" i="6"/>
  <c r="E132" i="6" s="1" a="1"/>
  <c r="E132" i="6" s="1"/>
  <c r="D171" i="6"/>
  <c r="AF173" i="6"/>
  <c r="AC173" i="6" s="1" a="1"/>
  <c r="AC173" i="6" s="1"/>
  <c r="AB173" i="6"/>
  <c r="Y173" i="6" s="1" a="1"/>
  <c r="Y173" i="6" s="1"/>
  <c r="X173" i="6"/>
  <c r="U173" i="6" s="1" a="1"/>
  <c r="U173" i="6" s="1"/>
  <c r="T173" i="6"/>
  <c r="Q173" i="6" s="1" a="1"/>
  <c r="Q173" i="6" s="1"/>
  <c r="P173" i="6"/>
  <c r="M173" i="6" s="1" a="1"/>
  <c r="M173" i="6" s="1"/>
  <c r="L173" i="6"/>
  <c r="I173" i="6" s="1" a="1"/>
  <c r="I173" i="6" s="1"/>
  <c r="H173" i="6"/>
  <c r="E173" i="6" s="1" a="1"/>
  <c r="E173" i="6" s="1"/>
  <c r="D173" i="6"/>
  <c r="AF172" i="6"/>
  <c r="AC172" i="6" s="1" a="1"/>
  <c r="AC172" i="6" s="1"/>
  <c r="AB172" i="6"/>
  <c r="Y172" i="6" s="1" a="1"/>
  <c r="Y172" i="6" s="1"/>
  <c r="X172" i="6"/>
  <c r="U172" i="6" s="1" a="1"/>
  <c r="U172" i="6" s="1"/>
  <c r="T172" i="6"/>
  <c r="Q172" i="6" s="1" a="1"/>
  <c r="Q172" i="6" s="1"/>
  <c r="P172" i="6"/>
  <c r="M172" i="6" s="1" a="1"/>
  <c r="M172" i="6" s="1"/>
  <c r="L172" i="6"/>
  <c r="I172" i="6" s="1" a="1"/>
  <c r="I172" i="6" s="1"/>
  <c r="H172" i="6"/>
  <c r="E172" i="6" s="1" a="1"/>
  <c r="E172" i="6" s="1"/>
  <c r="D172" i="6"/>
  <c r="AF141" i="6"/>
  <c r="AC141" i="6" s="1" a="1"/>
  <c r="AC141" i="6" s="1"/>
  <c r="AB141" i="6"/>
  <c r="Y141" i="6" s="1" a="1"/>
  <c r="Y141" i="6" s="1"/>
  <c r="X141" i="6"/>
  <c r="U141" i="6" s="1" a="1"/>
  <c r="U141" i="6" s="1"/>
  <c r="T141" i="6"/>
  <c r="Q141" i="6" s="1" a="1"/>
  <c r="Q141" i="6" s="1"/>
  <c r="P141" i="6"/>
  <c r="M141" i="6" s="1" a="1"/>
  <c r="M141" i="6" s="1"/>
  <c r="L141" i="6"/>
  <c r="I141" i="6" s="1" a="1"/>
  <c r="I141" i="6" s="1"/>
  <c r="H141" i="6"/>
  <c r="E141" i="6" s="1" a="1"/>
  <c r="E141" i="6" s="1"/>
  <c r="D141" i="6"/>
  <c r="AF140" i="6"/>
  <c r="AC140" i="6" s="1" a="1"/>
  <c r="AC140" i="6" s="1"/>
  <c r="AB140" i="6"/>
  <c r="Y140" i="6" s="1" a="1"/>
  <c r="Y140" i="6" s="1"/>
  <c r="X140" i="6"/>
  <c r="U140" i="6" s="1" a="1"/>
  <c r="U140" i="6" s="1"/>
  <c r="T140" i="6"/>
  <c r="Q140" i="6" s="1" a="1"/>
  <c r="Q140" i="6" s="1"/>
  <c r="P140" i="6"/>
  <c r="M140" i="6" s="1" a="1"/>
  <c r="M140" i="6" s="1"/>
  <c r="L140" i="6"/>
  <c r="I140" i="6" s="1" a="1"/>
  <c r="I140" i="6" s="1"/>
  <c r="H140" i="6"/>
  <c r="E140" i="6" s="1" a="1"/>
  <c r="E140" i="6" s="1"/>
  <c r="D140" i="6"/>
  <c r="A122" i="6"/>
  <c r="A121" i="6"/>
  <c r="M12" i="2"/>
  <c r="O7" i="2"/>
  <c r="O8" i="2"/>
  <c r="O10" i="2"/>
  <c r="O11" i="2"/>
  <c r="O5" i="2"/>
  <c r="J12" i="2"/>
  <c r="K12" i="2"/>
  <c r="N12" i="2"/>
  <c r="D104" i="6"/>
  <c r="D102" i="6"/>
  <c r="D88" i="6"/>
  <c r="D87" i="6"/>
  <c r="AF196" i="6"/>
  <c r="AB196" i="6"/>
  <c r="X196" i="6"/>
  <c r="T196" i="6"/>
  <c r="P196" i="6"/>
  <c r="L196" i="6"/>
  <c r="H196" i="6"/>
  <c r="D196" i="6"/>
  <c r="AF195" i="6"/>
  <c r="AC195" i="6" s="1" a="1"/>
  <c r="AC195" i="6" s="1"/>
  <c r="AF194" i="6"/>
  <c r="AC194" i="6" s="1" a="1"/>
  <c r="AC194" i="6" s="1"/>
  <c r="AF193" i="6"/>
  <c r="AC193" i="6" s="1" a="1"/>
  <c r="AC193" i="6" s="1"/>
  <c r="AF192" i="6"/>
  <c r="AC192" i="6" s="1" a="1"/>
  <c r="AC192" i="6" s="1"/>
  <c r="AF189" i="6"/>
  <c r="AC189" i="6" s="1" a="1"/>
  <c r="AC189" i="6" s="1"/>
  <c r="AF188" i="6"/>
  <c r="AC188" i="6" s="1" a="1"/>
  <c r="AC188" i="6" s="1"/>
  <c r="AF183" i="6"/>
  <c r="AC183" i="6" s="1" a="1"/>
  <c r="AC183" i="6" s="1"/>
  <c r="AF182" i="6"/>
  <c r="AC182" i="6" s="1" a="1"/>
  <c r="AC182" i="6" s="1"/>
  <c r="AF181" i="6"/>
  <c r="AC181" i="6" s="1" a="1"/>
  <c r="AC181" i="6" s="1"/>
  <c r="AF180" i="6"/>
  <c r="AC180" i="6" s="1" a="1"/>
  <c r="AC180" i="6" s="1"/>
  <c r="AF179" i="6"/>
  <c r="AC179" i="6" s="1" a="1"/>
  <c r="AC179" i="6" s="1"/>
  <c r="AF178" i="6"/>
  <c r="AC178" i="6" s="1" a="1"/>
  <c r="AC178" i="6" s="1"/>
  <c r="AF177" i="6"/>
  <c r="AC177" i="6" s="1" a="1"/>
  <c r="AC177" i="6" s="1"/>
  <c r="AF176" i="6"/>
  <c r="AC176" i="6" s="1" a="1"/>
  <c r="AC176" i="6" s="1"/>
  <c r="AF175" i="6"/>
  <c r="AC175" i="6" s="1" a="1"/>
  <c r="AC175" i="6" s="1"/>
  <c r="AF174" i="6"/>
  <c r="AC174" i="6" s="1" a="1"/>
  <c r="AC174" i="6" s="1"/>
  <c r="AF171" i="6"/>
  <c r="AC171" i="6" s="1" a="1"/>
  <c r="AC171" i="6" s="1"/>
  <c r="AF170" i="6"/>
  <c r="AC170" i="6" s="1" a="1"/>
  <c r="AC170" i="6" s="1"/>
  <c r="AF169" i="6"/>
  <c r="AC169" i="6" s="1" a="1"/>
  <c r="AC169" i="6" s="1"/>
  <c r="AF168" i="6"/>
  <c r="AC168" i="6" s="1" a="1"/>
  <c r="AC168" i="6" s="1"/>
  <c r="AF167" i="6"/>
  <c r="AC167" i="6" s="1" a="1"/>
  <c r="AC167" i="6" s="1"/>
  <c r="AF166" i="6"/>
  <c r="AC166" i="6" s="1" a="1"/>
  <c r="AC166" i="6" s="1"/>
  <c r="AF165" i="6"/>
  <c r="AC165" i="6" s="1" a="1"/>
  <c r="AC165" i="6" s="1"/>
  <c r="AF157" i="6"/>
  <c r="AC157" i="6" s="1" a="1"/>
  <c r="AC157" i="6" s="1"/>
  <c r="AF156" i="6"/>
  <c r="AC156" i="6" s="1" a="1"/>
  <c r="AC156" i="6" s="1"/>
  <c r="AF155" i="6"/>
  <c r="AC155" i="6" s="1" a="1"/>
  <c r="AC155" i="6" s="1"/>
  <c r="AF154" i="6"/>
  <c r="AC154" i="6" s="1" a="1"/>
  <c r="AC154" i="6" s="1"/>
  <c r="AF153" i="6"/>
  <c r="AC153" i="6" s="1" a="1"/>
  <c r="AC153" i="6" s="1"/>
  <c r="AF152" i="6"/>
  <c r="AC152" i="6" s="1" a="1"/>
  <c r="AC152" i="6" s="1"/>
  <c r="AF151" i="6"/>
  <c r="AC151" i="6" s="1" a="1"/>
  <c r="AC151" i="6" s="1"/>
  <c r="AF150" i="6"/>
  <c r="AC150" i="6" s="1" a="1"/>
  <c r="AC150" i="6" s="1"/>
  <c r="AF149" i="6"/>
  <c r="AC149" i="6" s="1" a="1"/>
  <c r="AC149" i="6" s="1"/>
  <c r="AF148" i="6"/>
  <c r="AC148" i="6" s="1" a="1"/>
  <c r="AC148" i="6" s="1"/>
  <c r="AF147" i="6"/>
  <c r="AC147" i="6" s="1" a="1"/>
  <c r="AC147" i="6" s="1"/>
  <c r="AF146" i="6"/>
  <c r="AC146" i="6" s="1" a="1"/>
  <c r="AC146" i="6" s="1"/>
  <c r="AF145" i="6"/>
  <c r="AC145" i="6" s="1" a="1"/>
  <c r="AC145" i="6" s="1"/>
  <c r="AF144" i="6"/>
  <c r="AC144" i="6" s="1" a="1"/>
  <c r="AC144" i="6" s="1"/>
  <c r="AF143" i="6"/>
  <c r="AC143" i="6" s="1" a="1"/>
  <c r="AC143" i="6" s="1"/>
  <c r="AF139" i="6"/>
  <c r="AC139" i="6" s="1" a="1"/>
  <c r="AC139" i="6" s="1"/>
  <c r="AF138" i="6"/>
  <c r="AC138" i="6" s="1" a="1"/>
  <c r="AC138" i="6" s="1"/>
  <c r="AF137" i="6"/>
  <c r="AC137" i="6" s="1" a="1"/>
  <c r="AC137" i="6" s="1"/>
  <c r="AF136" i="6"/>
  <c r="AC136" i="6" s="1" a="1"/>
  <c r="AC136" i="6" s="1"/>
  <c r="AF135" i="6"/>
  <c r="AC135" i="6" s="1" a="1"/>
  <c r="AC135" i="6" s="1"/>
  <c r="AF134" i="6"/>
  <c r="AC134" i="6" s="1" a="1"/>
  <c r="AC134" i="6" s="1"/>
  <c r="AF133" i="6"/>
  <c r="AC133" i="6" s="1" a="1"/>
  <c r="AC133" i="6" s="1"/>
  <c r="AF132" i="6"/>
  <c r="AC132" i="6" s="1" a="1"/>
  <c r="AC132" i="6" s="1"/>
  <c r="AB195" i="6"/>
  <c r="Y195" i="6" s="1" a="1"/>
  <c r="Y195" i="6" s="1"/>
  <c r="AB194" i="6"/>
  <c r="Y194" i="6" s="1" a="1"/>
  <c r="Y194" i="6" s="1"/>
  <c r="AB193" i="6"/>
  <c r="Y193" i="6" s="1" a="1"/>
  <c r="Y193" i="6" s="1"/>
  <c r="AB192" i="6"/>
  <c r="Y192" i="6" s="1" a="1"/>
  <c r="Y192" i="6" s="1"/>
  <c r="AB189" i="6"/>
  <c r="Y189" i="6" s="1" a="1"/>
  <c r="Y189" i="6" s="1"/>
  <c r="AB188" i="6"/>
  <c r="Y188" i="6" s="1" a="1"/>
  <c r="Y188" i="6" s="1"/>
  <c r="AB183" i="6"/>
  <c r="Y183" i="6" s="1" a="1"/>
  <c r="Y183" i="6" s="1"/>
  <c r="AB182" i="6"/>
  <c r="Y182" i="6" s="1" a="1"/>
  <c r="Y182" i="6" s="1"/>
  <c r="AB181" i="6"/>
  <c r="Y181" i="6" s="1" a="1"/>
  <c r="Y181" i="6" s="1"/>
  <c r="AB180" i="6"/>
  <c r="Y180" i="6" s="1" a="1"/>
  <c r="Y180" i="6" s="1"/>
  <c r="AB179" i="6"/>
  <c r="Y179" i="6" s="1" a="1"/>
  <c r="Y179" i="6" s="1"/>
  <c r="AB178" i="6"/>
  <c r="Y178" i="6" s="1" a="1"/>
  <c r="Y178" i="6" s="1"/>
  <c r="AB177" i="6"/>
  <c r="Y177" i="6" s="1" a="1"/>
  <c r="Y177" i="6" s="1"/>
  <c r="AB176" i="6"/>
  <c r="Y176" i="6" s="1" a="1"/>
  <c r="Y176" i="6" s="1"/>
  <c r="AB175" i="6"/>
  <c r="Y175" i="6" s="1" a="1"/>
  <c r="Y175" i="6" s="1"/>
  <c r="AB174" i="6"/>
  <c r="Y174" i="6" s="1" a="1"/>
  <c r="Y174" i="6" s="1"/>
  <c r="AB171" i="6"/>
  <c r="Y171" i="6" s="1" a="1"/>
  <c r="Y171" i="6" s="1"/>
  <c r="AB170" i="6"/>
  <c r="Y170" i="6" s="1" a="1"/>
  <c r="Y170" i="6" s="1"/>
  <c r="AB169" i="6"/>
  <c r="Y169" i="6" s="1" a="1"/>
  <c r="Y169" i="6" s="1"/>
  <c r="AB168" i="6"/>
  <c r="Y168" i="6" s="1" a="1"/>
  <c r="Y168" i="6" s="1"/>
  <c r="AB167" i="6"/>
  <c r="Y167" i="6" s="1" a="1"/>
  <c r="Y167" i="6" s="1"/>
  <c r="AB166" i="6"/>
  <c r="Y166" i="6" s="1" a="1"/>
  <c r="Y166" i="6" s="1"/>
  <c r="AB165" i="6"/>
  <c r="Y165" i="6" s="1" a="1"/>
  <c r="Y165" i="6" s="1"/>
  <c r="AB157" i="6"/>
  <c r="Y157" i="6" s="1" a="1"/>
  <c r="Y157" i="6" s="1"/>
  <c r="AB156" i="6"/>
  <c r="Y156" i="6" s="1" a="1"/>
  <c r="Y156" i="6" s="1"/>
  <c r="AB155" i="6"/>
  <c r="Y155" i="6" s="1" a="1"/>
  <c r="Y155" i="6" s="1"/>
  <c r="AB154" i="6"/>
  <c r="Y154" i="6" s="1" a="1"/>
  <c r="Y154" i="6" s="1"/>
  <c r="AB153" i="6"/>
  <c r="Y153" i="6" s="1" a="1"/>
  <c r="Y153" i="6" s="1"/>
  <c r="AB152" i="6"/>
  <c r="Y152" i="6" s="1" a="1"/>
  <c r="Y152" i="6" s="1"/>
  <c r="AB151" i="6"/>
  <c r="Y151" i="6" s="1" a="1"/>
  <c r="Y151" i="6" s="1"/>
  <c r="AB150" i="6"/>
  <c r="Y150" i="6" s="1" a="1"/>
  <c r="Y150" i="6" s="1"/>
  <c r="AB149" i="6"/>
  <c r="Y149" i="6" s="1" a="1"/>
  <c r="Y149" i="6" s="1"/>
  <c r="AB148" i="6"/>
  <c r="Y148" i="6" s="1" a="1"/>
  <c r="Y148" i="6" s="1"/>
  <c r="AB147" i="6"/>
  <c r="Y147" i="6" s="1" a="1"/>
  <c r="Y147" i="6" s="1"/>
  <c r="AB146" i="6"/>
  <c r="Y146" i="6" s="1" a="1"/>
  <c r="Y146" i="6" s="1"/>
  <c r="AB145" i="6"/>
  <c r="Y145" i="6" s="1" a="1"/>
  <c r="Y145" i="6" s="1"/>
  <c r="AB144" i="6"/>
  <c r="Y144" i="6" s="1" a="1"/>
  <c r="Y144" i="6" s="1"/>
  <c r="AB143" i="6"/>
  <c r="Y143" i="6" s="1" a="1"/>
  <c r="Y143" i="6" s="1"/>
  <c r="AB139" i="6"/>
  <c r="Y139" i="6" s="1" a="1"/>
  <c r="Y139" i="6" s="1"/>
  <c r="AB138" i="6"/>
  <c r="Y138" i="6" s="1" a="1"/>
  <c r="Y138" i="6" s="1"/>
  <c r="AB137" i="6"/>
  <c r="Y137" i="6" s="1" a="1"/>
  <c r="Y137" i="6" s="1"/>
  <c r="AB136" i="6"/>
  <c r="Y136" i="6" s="1" a="1"/>
  <c r="Y136" i="6" s="1"/>
  <c r="AB135" i="6"/>
  <c r="Y135" i="6" s="1" a="1"/>
  <c r="Y135" i="6" s="1"/>
  <c r="AB134" i="6"/>
  <c r="Y134" i="6" s="1" a="1"/>
  <c r="Y134" i="6" s="1"/>
  <c r="AB133" i="6"/>
  <c r="Y133" i="6" s="1" a="1"/>
  <c r="Y133" i="6" s="1"/>
  <c r="AB132" i="6"/>
  <c r="Y132" i="6" s="1" a="1"/>
  <c r="Y132" i="6" s="1"/>
  <c r="X195" i="6"/>
  <c r="U195" i="6" s="1" a="1"/>
  <c r="U195" i="6" s="1"/>
  <c r="X194" i="6"/>
  <c r="U194" i="6" s="1" a="1"/>
  <c r="U194" i="6" s="1"/>
  <c r="X193" i="6"/>
  <c r="U193" i="6" s="1" a="1"/>
  <c r="U193" i="6" s="1"/>
  <c r="X192" i="6"/>
  <c r="U192" i="6" s="1" a="1"/>
  <c r="U192" i="6" s="1"/>
  <c r="X189" i="6"/>
  <c r="U189" i="6" s="1" a="1"/>
  <c r="U189" i="6" s="1"/>
  <c r="X188" i="6"/>
  <c r="U188" i="6" s="1" a="1"/>
  <c r="U188" i="6" s="1"/>
  <c r="X183" i="6"/>
  <c r="U183" i="6" s="1" a="1"/>
  <c r="U183" i="6" s="1"/>
  <c r="X182" i="6"/>
  <c r="U182" i="6" s="1" a="1"/>
  <c r="U182" i="6" s="1"/>
  <c r="X181" i="6"/>
  <c r="U181" i="6" s="1" a="1"/>
  <c r="U181" i="6" s="1"/>
  <c r="X180" i="6"/>
  <c r="U180" i="6" s="1" a="1"/>
  <c r="U180" i="6" s="1"/>
  <c r="X179" i="6"/>
  <c r="U179" i="6" s="1" a="1"/>
  <c r="U179" i="6" s="1"/>
  <c r="X178" i="6"/>
  <c r="U178" i="6" s="1" a="1"/>
  <c r="U178" i="6" s="1"/>
  <c r="X177" i="6"/>
  <c r="U177" i="6" s="1" a="1"/>
  <c r="U177" i="6" s="1"/>
  <c r="X176" i="6"/>
  <c r="U176" i="6" s="1" a="1"/>
  <c r="U176" i="6" s="1"/>
  <c r="X175" i="6"/>
  <c r="U175" i="6" s="1" a="1"/>
  <c r="U175" i="6" s="1"/>
  <c r="X174" i="6"/>
  <c r="U174" i="6" s="1" a="1"/>
  <c r="U174" i="6" s="1"/>
  <c r="X171" i="6"/>
  <c r="U171" i="6" s="1" a="1"/>
  <c r="U171" i="6" s="1"/>
  <c r="X170" i="6"/>
  <c r="U170" i="6" s="1" a="1"/>
  <c r="U170" i="6" s="1"/>
  <c r="X169" i="6"/>
  <c r="U169" i="6" s="1" a="1"/>
  <c r="U169" i="6" s="1"/>
  <c r="X168" i="6"/>
  <c r="U168" i="6" s="1" a="1"/>
  <c r="U168" i="6" s="1"/>
  <c r="X167" i="6"/>
  <c r="U167" i="6" s="1" a="1"/>
  <c r="U167" i="6" s="1"/>
  <c r="X166" i="6"/>
  <c r="U166" i="6" s="1" a="1"/>
  <c r="U166" i="6" s="1"/>
  <c r="X165" i="6"/>
  <c r="U165" i="6" s="1" a="1"/>
  <c r="U165" i="6" s="1"/>
  <c r="X157" i="6"/>
  <c r="U157" i="6" s="1" a="1"/>
  <c r="U157" i="6" s="1"/>
  <c r="X156" i="6"/>
  <c r="U156" i="6" s="1" a="1"/>
  <c r="U156" i="6" s="1"/>
  <c r="X155" i="6"/>
  <c r="U155" i="6" s="1" a="1"/>
  <c r="U155" i="6" s="1"/>
  <c r="X154" i="6"/>
  <c r="U154" i="6" s="1" a="1"/>
  <c r="U154" i="6" s="1"/>
  <c r="X153" i="6"/>
  <c r="U153" i="6" s="1" a="1"/>
  <c r="U153" i="6" s="1"/>
  <c r="X152" i="6"/>
  <c r="U152" i="6" s="1" a="1"/>
  <c r="U152" i="6" s="1"/>
  <c r="X151" i="6"/>
  <c r="U151" i="6" s="1" a="1"/>
  <c r="U151" i="6" s="1"/>
  <c r="X150" i="6"/>
  <c r="U150" i="6" s="1" a="1"/>
  <c r="U150" i="6" s="1"/>
  <c r="X149" i="6"/>
  <c r="U149" i="6" s="1" a="1"/>
  <c r="U149" i="6" s="1"/>
  <c r="X148" i="6"/>
  <c r="U148" i="6" s="1" a="1"/>
  <c r="U148" i="6" s="1"/>
  <c r="X147" i="6"/>
  <c r="U147" i="6" s="1" a="1"/>
  <c r="U147" i="6" s="1"/>
  <c r="X146" i="6"/>
  <c r="U146" i="6" s="1" a="1"/>
  <c r="U146" i="6" s="1"/>
  <c r="X145" i="6"/>
  <c r="U145" i="6" s="1" a="1"/>
  <c r="U145" i="6" s="1"/>
  <c r="X144" i="6"/>
  <c r="U144" i="6" s="1" a="1"/>
  <c r="U144" i="6" s="1"/>
  <c r="X143" i="6"/>
  <c r="U143" i="6" s="1" a="1"/>
  <c r="U143" i="6" s="1"/>
  <c r="X139" i="6"/>
  <c r="U139" i="6" s="1" a="1"/>
  <c r="U139" i="6" s="1"/>
  <c r="X138" i="6"/>
  <c r="U138" i="6" s="1" a="1"/>
  <c r="U138" i="6" s="1"/>
  <c r="X137" i="6"/>
  <c r="U137" i="6" s="1" a="1"/>
  <c r="U137" i="6" s="1"/>
  <c r="X136" i="6"/>
  <c r="U136" i="6" s="1" a="1"/>
  <c r="U136" i="6" s="1"/>
  <c r="X135" i="6"/>
  <c r="U135" i="6" s="1" a="1"/>
  <c r="U135" i="6" s="1"/>
  <c r="X134" i="6"/>
  <c r="U134" i="6" s="1" a="1"/>
  <c r="U134" i="6" s="1"/>
  <c r="X133" i="6"/>
  <c r="U133" i="6" s="1" a="1"/>
  <c r="U133" i="6" s="1"/>
  <c r="X132" i="6"/>
  <c r="U132" i="6" s="1" a="1"/>
  <c r="U132" i="6" s="1"/>
  <c r="T195" i="6"/>
  <c r="Q195" i="6" s="1" a="1"/>
  <c r="Q195" i="6" s="1"/>
  <c r="T194" i="6"/>
  <c r="Q194" i="6" s="1" a="1"/>
  <c r="Q194" i="6" s="1"/>
  <c r="T193" i="6"/>
  <c r="Q193" i="6" s="1" a="1"/>
  <c r="Q193" i="6" s="1"/>
  <c r="T192" i="6"/>
  <c r="Q192" i="6" s="1" a="1"/>
  <c r="Q192" i="6" s="1"/>
  <c r="T189" i="6"/>
  <c r="Q189" i="6" s="1" a="1"/>
  <c r="Q189" i="6" s="1"/>
  <c r="T188" i="6"/>
  <c r="Q188" i="6" s="1" a="1"/>
  <c r="Q188" i="6" s="1"/>
  <c r="T183" i="6"/>
  <c r="Q183" i="6" s="1" a="1"/>
  <c r="Q183" i="6" s="1"/>
  <c r="T182" i="6"/>
  <c r="Q182" i="6" s="1" a="1"/>
  <c r="Q182" i="6" s="1"/>
  <c r="T181" i="6"/>
  <c r="Q181" i="6" s="1" a="1"/>
  <c r="Q181" i="6" s="1"/>
  <c r="T180" i="6"/>
  <c r="Q180" i="6" s="1" a="1"/>
  <c r="Q180" i="6" s="1"/>
  <c r="T179" i="6"/>
  <c r="Q179" i="6" s="1" a="1"/>
  <c r="Q179" i="6" s="1"/>
  <c r="T178" i="6"/>
  <c r="Q178" i="6" s="1" a="1"/>
  <c r="Q178" i="6" s="1"/>
  <c r="T177" i="6"/>
  <c r="Q177" i="6" s="1" a="1"/>
  <c r="Q177" i="6" s="1"/>
  <c r="T176" i="6"/>
  <c r="Q176" i="6" s="1" a="1"/>
  <c r="Q176" i="6" s="1"/>
  <c r="T175" i="6"/>
  <c r="Q175" i="6" s="1" a="1"/>
  <c r="Q175" i="6" s="1"/>
  <c r="T174" i="6"/>
  <c r="Q174" i="6" s="1" a="1"/>
  <c r="Q174" i="6" s="1"/>
  <c r="T171" i="6"/>
  <c r="Q171" i="6" s="1" a="1"/>
  <c r="Q171" i="6" s="1"/>
  <c r="T170" i="6"/>
  <c r="Q170" i="6" s="1" a="1"/>
  <c r="Q170" i="6" s="1"/>
  <c r="T169" i="6"/>
  <c r="Q169" i="6" s="1" a="1"/>
  <c r="Q169" i="6" s="1"/>
  <c r="T168" i="6"/>
  <c r="Q168" i="6" s="1" a="1"/>
  <c r="Q168" i="6" s="1"/>
  <c r="T167" i="6"/>
  <c r="Q167" i="6" s="1" a="1"/>
  <c r="Q167" i="6" s="1"/>
  <c r="T166" i="6"/>
  <c r="Q166" i="6" s="1" a="1"/>
  <c r="Q166" i="6" s="1"/>
  <c r="T165" i="6"/>
  <c r="Q165" i="6" s="1" a="1"/>
  <c r="Q165" i="6" s="1"/>
  <c r="T157" i="6"/>
  <c r="Q157" i="6" s="1" a="1"/>
  <c r="Q157" i="6" s="1"/>
  <c r="T156" i="6"/>
  <c r="Q156" i="6" s="1" a="1"/>
  <c r="Q156" i="6" s="1"/>
  <c r="T155" i="6"/>
  <c r="Q155" i="6" s="1" a="1"/>
  <c r="Q155" i="6" s="1"/>
  <c r="T154" i="6"/>
  <c r="Q154" i="6" s="1" a="1"/>
  <c r="Q154" i="6" s="1"/>
  <c r="T153" i="6"/>
  <c r="Q153" i="6" s="1" a="1"/>
  <c r="Q153" i="6" s="1"/>
  <c r="T152" i="6"/>
  <c r="Q152" i="6" s="1" a="1"/>
  <c r="Q152" i="6" s="1"/>
  <c r="T151" i="6"/>
  <c r="Q151" i="6" s="1" a="1"/>
  <c r="Q151" i="6" s="1"/>
  <c r="T150" i="6"/>
  <c r="Q150" i="6" s="1" a="1"/>
  <c r="Q150" i="6" s="1"/>
  <c r="T149" i="6"/>
  <c r="Q149" i="6" s="1" a="1"/>
  <c r="Q149" i="6" s="1"/>
  <c r="T148" i="6"/>
  <c r="Q148" i="6" s="1" a="1"/>
  <c r="Q148" i="6" s="1"/>
  <c r="T147" i="6"/>
  <c r="Q147" i="6" s="1" a="1"/>
  <c r="Q147" i="6" s="1"/>
  <c r="T146" i="6"/>
  <c r="Q146" i="6" s="1" a="1"/>
  <c r="Q146" i="6" s="1"/>
  <c r="T145" i="6"/>
  <c r="Q145" i="6" s="1" a="1"/>
  <c r="Q145" i="6" s="1"/>
  <c r="T144" i="6"/>
  <c r="Q144" i="6" s="1" a="1"/>
  <c r="Q144" i="6" s="1"/>
  <c r="T143" i="6"/>
  <c r="Q143" i="6" s="1" a="1"/>
  <c r="Q143" i="6" s="1"/>
  <c r="T139" i="6"/>
  <c r="Q139" i="6" s="1" a="1"/>
  <c r="Q139" i="6" s="1"/>
  <c r="T138" i="6"/>
  <c r="Q138" i="6" s="1" a="1"/>
  <c r="Q138" i="6" s="1"/>
  <c r="T137" i="6"/>
  <c r="Q137" i="6" s="1" a="1"/>
  <c r="Q137" i="6" s="1"/>
  <c r="T136" i="6"/>
  <c r="Q136" i="6" s="1" a="1"/>
  <c r="Q136" i="6" s="1"/>
  <c r="T135" i="6"/>
  <c r="Q135" i="6" s="1" a="1"/>
  <c r="Q135" i="6" s="1"/>
  <c r="T134" i="6"/>
  <c r="Q134" i="6" s="1" a="1"/>
  <c r="Q134" i="6" s="1"/>
  <c r="T133" i="6"/>
  <c r="Q133" i="6" s="1" a="1"/>
  <c r="Q133" i="6" s="1"/>
  <c r="T132" i="6"/>
  <c r="Q132" i="6" s="1" a="1"/>
  <c r="Q132" i="6" s="1"/>
  <c r="P195" i="6"/>
  <c r="M195" i="6" s="1" a="1"/>
  <c r="M195" i="6" s="1"/>
  <c r="P194" i="6"/>
  <c r="M194" i="6" s="1" a="1"/>
  <c r="M194" i="6" s="1"/>
  <c r="P193" i="6"/>
  <c r="M193" i="6" s="1" a="1"/>
  <c r="M193" i="6" s="1"/>
  <c r="P192" i="6"/>
  <c r="M192" i="6" s="1" a="1"/>
  <c r="M192" i="6" s="1"/>
  <c r="P189" i="6"/>
  <c r="M189" i="6" s="1" a="1"/>
  <c r="M189" i="6" s="1"/>
  <c r="P188" i="6"/>
  <c r="M188" i="6" s="1" a="1"/>
  <c r="M188" i="6" s="1"/>
  <c r="P183" i="6"/>
  <c r="M183" i="6" s="1" a="1"/>
  <c r="M183" i="6" s="1"/>
  <c r="P182" i="6"/>
  <c r="M182" i="6" s="1" a="1"/>
  <c r="M182" i="6" s="1"/>
  <c r="P181" i="6"/>
  <c r="M181" i="6" s="1" a="1"/>
  <c r="M181" i="6" s="1"/>
  <c r="P180" i="6"/>
  <c r="M180" i="6" s="1" a="1"/>
  <c r="M180" i="6" s="1"/>
  <c r="P179" i="6"/>
  <c r="M179" i="6" s="1" a="1"/>
  <c r="M179" i="6" s="1"/>
  <c r="P178" i="6"/>
  <c r="M178" i="6" s="1" a="1"/>
  <c r="M178" i="6" s="1"/>
  <c r="P177" i="6"/>
  <c r="M177" i="6" s="1" a="1"/>
  <c r="M177" i="6" s="1"/>
  <c r="P176" i="6"/>
  <c r="M176" i="6" s="1" a="1"/>
  <c r="M176" i="6" s="1"/>
  <c r="P175" i="6"/>
  <c r="M175" i="6" s="1" a="1"/>
  <c r="M175" i="6" s="1"/>
  <c r="P174" i="6"/>
  <c r="M174" i="6" s="1" a="1"/>
  <c r="M174" i="6" s="1"/>
  <c r="P171" i="6"/>
  <c r="M171" i="6" s="1" a="1"/>
  <c r="M171" i="6" s="1"/>
  <c r="P170" i="6"/>
  <c r="M170" i="6" s="1" a="1"/>
  <c r="M170" i="6" s="1"/>
  <c r="P169" i="6"/>
  <c r="M169" i="6" s="1" a="1"/>
  <c r="M169" i="6" s="1"/>
  <c r="P168" i="6"/>
  <c r="M168" i="6" s="1" a="1"/>
  <c r="M168" i="6" s="1"/>
  <c r="P167" i="6"/>
  <c r="M167" i="6" s="1" a="1"/>
  <c r="M167" i="6" s="1"/>
  <c r="P166" i="6"/>
  <c r="M166" i="6" s="1" a="1"/>
  <c r="M166" i="6" s="1"/>
  <c r="P165" i="6"/>
  <c r="M165" i="6" s="1" a="1"/>
  <c r="M165" i="6" s="1"/>
  <c r="P157" i="6"/>
  <c r="M157" i="6" s="1" a="1"/>
  <c r="M157" i="6" s="1"/>
  <c r="P156" i="6"/>
  <c r="M156" i="6" s="1" a="1"/>
  <c r="M156" i="6" s="1"/>
  <c r="P155" i="6"/>
  <c r="M155" i="6" s="1" a="1"/>
  <c r="M155" i="6" s="1"/>
  <c r="P154" i="6"/>
  <c r="M154" i="6" s="1" a="1"/>
  <c r="M154" i="6" s="1"/>
  <c r="P153" i="6"/>
  <c r="M153" i="6" s="1" a="1"/>
  <c r="M153" i="6" s="1"/>
  <c r="P152" i="6"/>
  <c r="M152" i="6" s="1" a="1"/>
  <c r="M152" i="6" s="1"/>
  <c r="P151" i="6"/>
  <c r="M151" i="6" s="1" a="1"/>
  <c r="M151" i="6" s="1"/>
  <c r="P150" i="6"/>
  <c r="M150" i="6" s="1" a="1"/>
  <c r="M150" i="6" s="1"/>
  <c r="P149" i="6"/>
  <c r="M149" i="6" s="1" a="1"/>
  <c r="M149" i="6" s="1"/>
  <c r="P148" i="6"/>
  <c r="M148" i="6" s="1" a="1"/>
  <c r="M148" i="6" s="1"/>
  <c r="P147" i="6"/>
  <c r="M147" i="6" s="1" a="1"/>
  <c r="M147" i="6" s="1"/>
  <c r="P146" i="6"/>
  <c r="M146" i="6" s="1" a="1"/>
  <c r="M146" i="6" s="1"/>
  <c r="P145" i="6"/>
  <c r="M145" i="6" s="1" a="1"/>
  <c r="M145" i="6" s="1"/>
  <c r="P144" i="6"/>
  <c r="M144" i="6" s="1" a="1"/>
  <c r="M144" i="6" s="1"/>
  <c r="P143" i="6"/>
  <c r="M143" i="6" s="1" a="1"/>
  <c r="M143" i="6" s="1"/>
  <c r="P139" i="6"/>
  <c r="M139" i="6" s="1" a="1"/>
  <c r="M139" i="6" s="1"/>
  <c r="P138" i="6"/>
  <c r="M138" i="6" s="1" a="1"/>
  <c r="M138" i="6" s="1"/>
  <c r="P137" i="6"/>
  <c r="M137" i="6" s="1" a="1"/>
  <c r="M137" i="6" s="1"/>
  <c r="P136" i="6"/>
  <c r="M136" i="6" s="1" a="1"/>
  <c r="M136" i="6" s="1"/>
  <c r="P135" i="6"/>
  <c r="M135" i="6" s="1" a="1"/>
  <c r="M135" i="6" s="1"/>
  <c r="P134" i="6"/>
  <c r="M134" i="6" s="1" a="1"/>
  <c r="M134" i="6" s="1"/>
  <c r="P133" i="6"/>
  <c r="M133" i="6" s="1" a="1"/>
  <c r="M133" i="6" s="1"/>
  <c r="P132" i="6"/>
  <c r="M132" i="6" s="1" a="1"/>
  <c r="M132" i="6" s="1"/>
  <c r="L195" i="6"/>
  <c r="I195" i="6" s="1" a="1"/>
  <c r="I195" i="6" s="1"/>
  <c r="L194" i="6"/>
  <c r="I194" i="6" s="1" a="1"/>
  <c r="I194" i="6" s="1"/>
  <c r="L193" i="6"/>
  <c r="I193" i="6" s="1" a="1"/>
  <c r="I193" i="6" s="1"/>
  <c r="L192" i="6"/>
  <c r="I192" i="6" s="1" a="1"/>
  <c r="I192" i="6" s="1"/>
  <c r="L189" i="6"/>
  <c r="I189" i="6" s="1" a="1"/>
  <c r="I189" i="6" s="1"/>
  <c r="L188" i="6"/>
  <c r="I188" i="6" s="1" a="1"/>
  <c r="I188" i="6" s="1"/>
  <c r="L183" i="6"/>
  <c r="I183" i="6" s="1" a="1"/>
  <c r="I183" i="6" s="1"/>
  <c r="L182" i="6"/>
  <c r="I182" i="6" s="1" a="1"/>
  <c r="I182" i="6" s="1"/>
  <c r="L181" i="6"/>
  <c r="I181" i="6" s="1" a="1"/>
  <c r="I181" i="6" s="1"/>
  <c r="L180" i="6"/>
  <c r="I180" i="6" s="1" a="1"/>
  <c r="I180" i="6" s="1"/>
  <c r="L179" i="6"/>
  <c r="I179" i="6" s="1" a="1"/>
  <c r="I179" i="6" s="1"/>
  <c r="L178" i="6"/>
  <c r="I178" i="6" s="1" a="1"/>
  <c r="I178" i="6" s="1"/>
  <c r="L177" i="6"/>
  <c r="I177" i="6" s="1" a="1"/>
  <c r="I177" i="6" s="1"/>
  <c r="L176" i="6"/>
  <c r="I176" i="6" s="1" a="1"/>
  <c r="I176" i="6" s="1"/>
  <c r="L175" i="6"/>
  <c r="I175" i="6" s="1" a="1"/>
  <c r="I175" i="6" s="1"/>
  <c r="L174" i="6"/>
  <c r="I174" i="6" s="1" a="1"/>
  <c r="I174" i="6" s="1"/>
  <c r="L171" i="6"/>
  <c r="I171" i="6" s="1" a="1"/>
  <c r="I171" i="6" s="1"/>
  <c r="L170" i="6"/>
  <c r="I170" i="6" s="1" a="1"/>
  <c r="I170" i="6" s="1"/>
  <c r="L169" i="6"/>
  <c r="I169" i="6" s="1" a="1"/>
  <c r="I169" i="6" s="1"/>
  <c r="L168" i="6"/>
  <c r="I168" i="6" s="1" a="1"/>
  <c r="I168" i="6" s="1"/>
  <c r="L167" i="6"/>
  <c r="I167" i="6" s="1" a="1"/>
  <c r="I167" i="6" s="1"/>
  <c r="L166" i="6"/>
  <c r="I166" i="6" s="1" a="1"/>
  <c r="I166" i="6" s="1"/>
  <c r="L165" i="6"/>
  <c r="I165" i="6" s="1" a="1"/>
  <c r="I165" i="6" s="1"/>
  <c r="L157" i="6"/>
  <c r="I157" i="6" s="1" a="1"/>
  <c r="I157" i="6" s="1"/>
  <c r="L156" i="6"/>
  <c r="I156" i="6" s="1" a="1"/>
  <c r="I156" i="6" s="1"/>
  <c r="L155" i="6"/>
  <c r="I155" i="6" s="1" a="1"/>
  <c r="I155" i="6" s="1"/>
  <c r="L154" i="6"/>
  <c r="I154" i="6" s="1" a="1"/>
  <c r="I154" i="6" s="1"/>
  <c r="L153" i="6"/>
  <c r="I153" i="6" s="1" a="1"/>
  <c r="I153" i="6" s="1"/>
  <c r="L152" i="6"/>
  <c r="I152" i="6" s="1" a="1"/>
  <c r="I152" i="6" s="1"/>
  <c r="L151" i="6"/>
  <c r="I151" i="6" s="1" a="1"/>
  <c r="I151" i="6" s="1"/>
  <c r="L150" i="6"/>
  <c r="I150" i="6" s="1" a="1"/>
  <c r="I150" i="6" s="1"/>
  <c r="L149" i="6"/>
  <c r="I149" i="6" s="1" a="1"/>
  <c r="I149" i="6" s="1"/>
  <c r="L148" i="6"/>
  <c r="I148" i="6" s="1" a="1"/>
  <c r="I148" i="6" s="1"/>
  <c r="L147" i="6"/>
  <c r="I147" i="6" s="1" a="1"/>
  <c r="I147" i="6" s="1"/>
  <c r="L146" i="6"/>
  <c r="I146" i="6" s="1" a="1"/>
  <c r="I146" i="6" s="1"/>
  <c r="L145" i="6"/>
  <c r="I145" i="6" s="1" a="1"/>
  <c r="I145" i="6" s="1"/>
  <c r="L144" i="6"/>
  <c r="I144" i="6" s="1" a="1"/>
  <c r="I144" i="6" s="1"/>
  <c r="L143" i="6"/>
  <c r="I143" i="6" s="1" a="1"/>
  <c r="I143" i="6" s="1"/>
  <c r="L139" i="6"/>
  <c r="I139" i="6" s="1" a="1"/>
  <c r="I139" i="6" s="1"/>
  <c r="L138" i="6"/>
  <c r="I138" i="6" s="1" a="1"/>
  <c r="I138" i="6" s="1"/>
  <c r="L137" i="6"/>
  <c r="I137" i="6" s="1" a="1"/>
  <c r="I137" i="6" s="1"/>
  <c r="L136" i="6"/>
  <c r="I136" i="6" s="1" a="1"/>
  <c r="I136" i="6" s="1"/>
  <c r="L135" i="6"/>
  <c r="I135" i="6" s="1" a="1"/>
  <c r="I135" i="6" s="1"/>
  <c r="L134" i="6"/>
  <c r="I134" i="6" s="1" a="1"/>
  <c r="I134" i="6" s="1"/>
  <c r="L133" i="6"/>
  <c r="I133" i="6" s="1" a="1"/>
  <c r="I133" i="6" s="1"/>
  <c r="L132" i="6"/>
  <c r="I132" i="6" s="1" a="1"/>
  <c r="I132" i="6" s="1"/>
  <c r="H195" i="6"/>
  <c r="E195" i="6" s="1" a="1"/>
  <c r="E195" i="6" s="1"/>
  <c r="H194" i="6"/>
  <c r="E194" i="6" s="1" a="1"/>
  <c r="E194" i="6" s="1"/>
  <c r="H193" i="6"/>
  <c r="E193" i="6" s="1" a="1"/>
  <c r="E193" i="6" s="1"/>
  <c r="H192" i="6"/>
  <c r="E192" i="6" s="1" a="1"/>
  <c r="E192" i="6" s="1"/>
  <c r="H189" i="6"/>
  <c r="E189" i="6" s="1" a="1"/>
  <c r="E189" i="6" s="1"/>
  <c r="H188" i="6"/>
  <c r="E188" i="6" s="1" a="1"/>
  <c r="E188" i="6" s="1"/>
  <c r="H183" i="6"/>
  <c r="E183" i="6" s="1" a="1"/>
  <c r="E183" i="6" s="1"/>
  <c r="H182" i="6"/>
  <c r="E182" i="6" s="1" a="1"/>
  <c r="E182" i="6" s="1"/>
  <c r="H181" i="6"/>
  <c r="E181" i="6" s="1" a="1"/>
  <c r="E181" i="6" s="1"/>
  <c r="H180" i="6"/>
  <c r="E180" i="6" s="1" a="1"/>
  <c r="E180" i="6" s="1"/>
  <c r="H179" i="6"/>
  <c r="E179" i="6" s="1" a="1"/>
  <c r="E179" i="6" s="1"/>
  <c r="H178" i="6"/>
  <c r="E178" i="6" s="1" a="1"/>
  <c r="E178" i="6" s="1"/>
  <c r="H177" i="6"/>
  <c r="E177" i="6" s="1" a="1"/>
  <c r="E177" i="6" s="1"/>
  <c r="H176" i="6"/>
  <c r="E176" i="6" s="1" a="1"/>
  <c r="E176" i="6" s="1"/>
  <c r="H175" i="6"/>
  <c r="E175" i="6" s="1" a="1"/>
  <c r="E175" i="6" s="1"/>
  <c r="H174" i="6"/>
  <c r="E174" i="6" s="1" a="1"/>
  <c r="E174" i="6" s="1"/>
  <c r="H171" i="6"/>
  <c r="E171" i="6" s="1" a="1"/>
  <c r="E171" i="6" s="1"/>
  <c r="H170" i="6"/>
  <c r="E170" i="6" s="1" a="1"/>
  <c r="E170" i="6" s="1"/>
  <c r="H169" i="6"/>
  <c r="E169" i="6" s="1" a="1"/>
  <c r="E169" i="6" s="1"/>
  <c r="H168" i="6"/>
  <c r="E168" i="6" s="1" a="1"/>
  <c r="E168" i="6" s="1"/>
  <c r="H167" i="6"/>
  <c r="E167" i="6" s="1" a="1"/>
  <c r="E167" i="6" s="1"/>
  <c r="H166" i="6"/>
  <c r="E166" i="6" s="1" a="1"/>
  <c r="E166" i="6" s="1"/>
  <c r="H165" i="6"/>
  <c r="E165" i="6" s="1" a="1"/>
  <c r="E165" i="6" s="1"/>
  <c r="H157" i="6"/>
  <c r="E157" i="6" s="1" a="1"/>
  <c r="E157" i="6" s="1"/>
  <c r="H156" i="6"/>
  <c r="E156" i="6" s="1" a="1"/>
  <c r="E156" i="6" s="1"/>
  <c r="H155" i="6"/>
  <c r="E155" i="6" s="1" a="1"/>
  <c r="E155" i="6" s="1"/>
  <c r="H154" i="6"/>
  <c r="E154" i="6" s="1" a="1"/>
  <c r="E154" i="6" s="1"/>
  <c r="H153" i="6"/>
  <c r="E153" i="6" s="1" a="1"/>
  <c r="E153" i="6" s="1"/>
  <c r="H152" i="6"/>
  <c r="E152" i="6" s="1" a="1"/>
  <c r="E152" i="6" s="1"/>
  <c r="H151" i="6"/>
  <c r="E151" i="6" s="1" a="1"/>
  <c r="E151" i="6" s="1"/>
  <c r="H150" i="6"/>
  <c r="E150" i="6" s="1" a="1"/>
  <c r="E150" i="6" s="1"/>
  <c r="H149" i="6"/>
  <c r="E149" i="6" s="1" a="1"/>
  <c r="E149" i="6" s="1"/>
  <c r="H148" i="6"/>
  <c r="E148" i="6" s="1" a="1"/>
  <c r="E148" i="6" s="1"/>
  <c r="H147" i="6"/>
  <c r="E147" i="6" s="1" a="1"/>
  <c r="E147" i="6" s="1"/>
  <c r="H146" i="6"/>
  <c r="E146" i="6" s="1" a="1"/>
  <c r="E146" i="6" s="1"/>
  <c r="H145" i="6"/>
  <c r="E145" i="6" s="1" a="1"/>
  <c r="E145" i="6" s="1"/>
  <c r="H144" i="6"/>
  <c r="E144" i="6" s="1" a="1"/>
  <c r="E144" i="6" s="1"/>
  <c r="H143" i="6"/>
  <c r="E143" i="6" s="1" a="1"/>
  <c r="E143" i="6" s="1"/>
  <c r="H139" i="6"/>
  <c r="E139" i="6" s="1" a="1"/>
  <c r="E139" i="6" s="1"/>
  <c r="H138" i="6"/>
  <c r="E138" i="6" s="1" a="1"/>
  <c r="E138" i="6" s="1"/>
  <c r="H137" i="6"/>
  <c r="E137" i="6" s="1" a="1"/>
  <c r="E137" i="6" s="1"/>
  <c r="H136" i="6"/>
  <c r="E136" i="6" s="1" a="1"/>
  <c r="E136" i="6" s="1"/>
  <c r="H135" i="6"/>
  <c r="E135" i="6" s="1" a="1"/>
  <c r="E135" i="6" s="1"/>
  <c r="H134" i="6"/>
  <c r="E134" i="6" s="1" a="1"/>
  <c r="E134" i="6" s="1"/>
  <c r="H133" i="6"/>
  <c r="E133" i="6" s="1" a="1"/>
  <c r="E133" i="6" s="1"/>
  <c r="D132" i="6"/>
  <c r="A132" i="6" s="1" a="1"/>
  <c r="A132" i="6" s="1"/>
  <c r="A128" i="6"/>
  <c r="A127" i="6"/>
  <c r="A126" i="6"/>
  <c r="A123" i="6"/>
  <c r="A119" i="6"/>
  <c r="A118" i="6"/>
  <c r="A117" i="6"/>
  <c r="A116" i="6"/>
  <c r="D189" i="6"/>
  <c r="A189" i="6" s="1" a="1"/>
  <c r="A189" i="6" s="1"/>
  <c r="D188" i="6"/>
  <c r="A188" i="6" s="1" a="1"/>
  <c r="A188" i="6" s="1"/>
  <c r="D156" i="6"/>
  <c r="D155" i="6"/>
  <c r="D154" i="6"/>
  <c r="D139" i="6"/>
  <c r="D138" i="6"/>
  <c r="A138" i="6" s="1" a="1"/>
  <c r="A138" i="6" s="1"/>
  <c r="AI64" i="6"/>
  <c r="AI63" i="6"/>
  <c r="AI62" i="6"/>
  <c r="AI61" i="6"/>
  <c r="AI60" i="6"/>
  <c r="AI59" i="6"/>
  <c r="AI58" i="6"/>
  <c r="AI57" i="6"/>
  <c r="AI56" i="6"/>
  <c r="AI36" i="6"/>
  <c r="AI37" i="6"/>
  <c r="AI38" i="6"/>
  <c r="AI39" i="6"/>
  <c r="AI40" i="6"/>
  <c r="AI8" i="6"/>
  <c r="AI9" i="6"/>
  <c r="AI10" i="6"/>
  <c r="AI11" i="6"/>
  <c r="AI12" i="6"/>
  <c r="AI13" i="6"/>
  <c r="AI14" i="6"/>
  <c r="AI15" i="6"/>
  <c r="AI16" i="6"/>
  <c r="BI16" i="6" s="1"/>
  <c r="AI18" i="6"/>
  <c r="BI18" i="6" s="1"/>
  <c r="AI19" i="6"/>
  <c r="BI19" i="6" s="1"/>
  <c r="AI20" i="6"/>
  <c r="BI20" i="6" s="1"/>
  <c r="AI21" i="6"/>
  <c r="BI21" i="6" s="1"/>
  <c r="AI22" i="6"/>
  <c r="BI22" i="6" s="1"/>
  <c r="AI23" i="6"/>
  <c r="BI23" i="6" s="1"/>
  <c r="AI28" i="6"/>
  <c r="AI29" i="6"/>
  <c r="AI30" i="6"/>
  <c r="AI110" i="6"/>
  <c r="AI111" i="6"/>
  <c r="BI111" i="6" s="1"/>
  <c r="AI112" i="6"/>
  <c r="BI112" i="6" s="1"/>
  <c r="AI113" i="6"/>
  <c r="BI113" i="6" s="1"/>
  <c r="D195" i="6"/>
  <c r="A195" i="6" s="1" a="1"/>
  <c r="A195" i="6" s="1"/>
  <c r="D194" i="6"/>
  <c r="A194" i="6" s="1" a="1"/>
  <c r="A194" i="6" s="1"/>
  <c r="D193" i="6"/>
  <c r="A193" i="6" s="1" a="1"/>
  <c r="A193" i="6" s="1"/>
  <c r="D192" i="6"/>
  <c r="A192" i="6" s="1" a="1"/>
  <c r="A192" i="6" s="1"/>
  <c r="D183" i="6"/>
  <c r="D182" i="6"/>
  <c r="D181" i="6"/>
  <c r="D180" i="6"/>
  <c r="D179" i="6"/>
  <c r="D178" i="6"/>
  <c r="D177" i="6"/>
  <c r="D176" i="6"/>
  <c r="D175" i="6"/>
  <c r="D174" i="6"/>
  <c r="D170" i="6"/>
  <c r="D169" i="6"/>
  <c r="D168" i="6"/>
  <c r="D167" i="6"/>
  <c r="D166" i="6"/>
  <c r="D165" i="6"/>
  <c r="D157" i="6"/>
  <c r="D153" i="6"/>
  <c r="D152" i="6"/>
  <c r="D151" i="6"/>
  <c r="D150" i="6"/>
  <c r="D149" i="6"/>
  <c r="D148" i="6"/>
  <c r="D147" i="6"/>
  <c r="D146" i="6"/>
  <c r="D145" i="6"/>
  <c r="D144" i="6"/>
  <c r="D143" i="6"/>
  <c r="D137" i="6"/>
  <c r="D136" i="6"/>
  <c r="A136" i="6" s="1" a="1"/>
  <c r="A136" i="6" s="1"/>
  <c r="D135" i="6"/>
  <c r="D134" i="6"/>
  <c r="A134" i="6" s="1" a="1"/>
  <c r="A134" i="6" s="1"/>
  <c r="D133" i="6"/>
  <c r="A135" i="6" l="1" a="1"/>
  <c r="A135" i="6" s="1"/>
  <c r="A160" i="6" a="1"/>
  <c r="A160" i="6" s="1"/>
  <c r="A159" i="6" a="1"/>
  <c r="A159" i="6" s="1"/>
  <c r="A142" i="6" a="1"/>
  <c r="A142" i="6" s="1"/>
  <c r="A144" i="6" a="1"/>
  <c r="A144" i="6" s="1"/>
  <c r="A148" i="6" a="1"/>
  <c r="A148" i="6" s="1"/>
  <c r="A152" i="6" a="1"/>
  <c r="A152" i="6" s="1"/>
  <c r="A166" i="6" a="1"/>
  <c r="A166" i="6" s="1"/>
  <c r="A170" i="6" a="1"/>
  <c r="A170" i="6" s="1"/>
  <c r="A177" i="6" a="1"/>
  <c r="A177" i="6" s="1"/>
  <c r="A181" i="6" a="1"/>
  <c r="A181" i="6" s="1"/>
  <c r="A139" i="6" a="1"/>
  <c r="A139" i="6" s="1"/>
  <c r="A158" i="6" a="1"/>
  <c r="A158" i="6" s="1"/>
  <c r="A187" i="6" a="1"/>
  <c r="A187" i="6" s="1"/>
  <c r="A145" i="6" a="1"/>
  <c r="A145" i="6" s="1"/>
  <c r="A167" i="6" a="1"/>
  <c r="A167" i="6" s="1"/>
  <c r="A154" i="6" a="1"/>
  <c r="A154" i="6" s="1"/>
  <c r="A153" i="6" a="1"/>
  <c r="A153" i="6" s="1"/>
  <c r="A178" i="6" a="1"/>
  <c r="A178" i="6" s="1"/>
  <c r="A182" i="6" a="1"/>
  <c r="A182" i="6" s="1"/>
  <c r="A133" i="6" a="1"/>
  <c r="A133" i="6" s="1"/>
  <c r="A137" i="6" a="1"/>
  <c r="A137" i="6" s="1"/>
  <c r="A146" i="6" a="1"/>
  <c r="A146" i="6" s="1"/>
  <c r="A150" i="6" a="1"/>
  <c r="A150" i="6" s="1"/>
  <c r="A157" i="6" a="1"/>
  <c r="A157" i="6" s="1"/>
  <c r="A168" i="6" a="1"/>
  <c r="A168" i="6" s="1"/>
  <c r="A175" i="6" a="1"/>
  <c r="A175" i="6" s="1"/>
  <c r="A179" i="6" a="1"/>
  <c r="A179" i="6" s="1"/>
  <c r="A183" i="6" a="1"/>
  <c r="A183" i="6" s="1"/>
  <c r="A155" i="6" a="1"/>
  <c r="A155" i="6" s="1"/>
  <c r="A149" i="6" a="1"/>
  <c r="A149" i="6" s="1"/>
  <c r="A174" i="6" a="1"/>
  <c r="A174" i="6" s="1"/>
  <c r="A143" i="6" a="1"/>
  <c r="A143" i="6" s="1"/>
  <c r="A147" i="6" a="1"/>
  <c r="A147" i="6" s="1"/>
  <c r="A151" i="6" a="1"/>
  <c r="A151" i="6" s="1"/>
  <c r="A165" i="6" a="1"/>
  <c r="A165" i="6" s="1"/>
  <c r="A169" i="6" a="1"/>
  <c r="A169" i="6" s="1"/>
  <c r="A176" i="6" a="1"/>
  <c r="A176" i="6" s="1"/>
  <c r="A180" i="6" a="1"/>
  <c r="A180" i="6" s="1"/>
  <c r="A156" i="6" a="1"/>
  <c r="A156" i="6" s="1"/>
  <c r="AQ82" i="6"/>
  <c r="A140" i="6" a="1"/>
  <c r="A140" i="6" s="1"/>
  <c r="A141" i="6" a="1"/>
  <c r="A141" i="6" s="1"/>
  <c r="A172" i="6" a="1"/>
  <c r="A172" i="6" s="1"/>
  <c r="A173" i="6" a="1"/>
  <c r="A173" i="6" s="1"/>
  <c r="A171" i="6" a="1"/>
  <c r="A171" i="6" s="1"/>
  <c r="A161" i="6" a="1"/>
  <c r="A161" i="6" s="1"/>
  <c r="A162" i="6" a="1"/>
  <c r="A162" i="6" s="1"/>
  <c r="A163" i="6" a="1"/>
  <c r="A163" i="6" s="1"/>
  <c r="A164" i="6" a="1"/>
  <c r="A164" i="6" s="1"/>
  <c r="A190" i="6" a="1"/>
  <c r="A190" i="6" s="1"/>
  <c r="A191" i="6" a="1"/>
  <c r="A191" i="6" s="1"/>
  <c r="AU93" i="6"/>
  <c r="AN83" i="6"/>
  <c r="AQ87" i="6"/>
  <c r="AK87" i="6"/>
  <c r="AM83" i="6"/>
  <c r="AR87" i="6"/>
  <c r="BR87" i="6" s="1"/>
  <c r="AK82" i="6"/>
  <c r="AR79" i="6"/>
  <c r="AL87" i="6"/>
  <c r="AQ79" i="6"/>
  <c r="AM81" i="6"/>
  <c r="AQ86" i="6"/>
  <c r="BQ86" i="6" s="1"/>
  <c r="AL85" i="6"/>
  <c r="AK85" i="6"/>
  <c r="AM80" i="6"/>
  <c r="AJ82" i="6"/>
  <c r="AP85" i="6"/>
  <c r="AP80" i="6"/>
  <c r="AR82" i="6"/>
  <c r="AN80" i="6"/>
  <c r="BI30" i="6"/>
  <c r="AJ30" i="6"/>
  <c r="AN30" i="6"/>
  <c r="AR30" i="6"/>
  <c r="AV30" i="6"/>
  <c r="AZ30" i="6"/>
  <c r="BD30" i="6"/>
  <c r="AK30" i="6"/>
  <c r="AO30" i="6"/>
  <c r="AS30" i="6"/>
  <c r="AW30" i="6"/>
  <c r="BA30" i="6"/>
  <c r="BE30" i="6"/>
  <c r="AL30" i="6"/>
  <c r="AP30" i="6"/>
  <c r="AT30" i="6"/>
  <c r="AX30" i="6"/>
  <c r="BB30" i="6"/>
  <c r="BF30" i="6"/>
  <c r="AM30" i="6"/>
  <c r="BC30" i="6"/>
  <c r="AY30" i="6"/>
  <c r="AQ30" i="6"/>
  <c r="AU30" i="6"/>
  <c r="AL18" i="6"/>
  <c r="AP18" i="6"/>
  <c r="AT18" i="6"/>
  <c r="AX18" i="6"/>
  <c r="BB18" i="6"/>
  <c r="BF18" i="6"/>
  <c r="AM18" i="6"/>
  <c r="AQ18" i="6"/>
  <c r="AU18" i="6"/>
  <c r="AY18" i="6"/>
  <c r="BC18" i="6"/>
  <c r="AJ18" i="6"/>
  <c r="AN18" i="6"/>
  <c r="AR18" i="6"/>
  <c r="AV18" i="6"/>
  <c r="AZ18" i="6"/>
  <c r="BD18" i="6"/>
  <c r="AW18" i="6"/>
  <c r="AK18" i="6"/>
  <c r="BA18" i="6"/>
  <c r="AO18" i="6"/>
  <c r="BE18" i="6"/>
  <c r="AS18" i="6"/>
  <c r="AJ13" i="6"/>
  <c r="AN13" i="6"/>
  <c r="AR13" i="6"/>
  <c r="AV13" i="6"/>
  <c r="AZ13" i="6"/>
  <c r="BD13" i="6"/>
  <c r="BI13" i="6"/>
  <c r="AM13" i="6"/>
  <c r="AS13" i="6"/>
  <c r="AX13" i="6"/>
  <c r="BC13" i="6"/>
  <c r="AO13" i="6"/>
  <c r="AT13" i="6"/>
  <c r="AY13" i="6"/>
  <c r="BE13" i="6"/>
  <c r="AK13" i="6"/>
  <c r="AP13" i="6"/>
  <c r="AU13" i="6"/>
  <c r="BA13" i="6"/>
  <c r="BF13" i="6"/>
  <c r="BB13" i="6"/>
  <c r="AL13" i="6"/>
  <c r="AQ13" i="6"/>
  <c r="AW13" i="6"/>
  <c r="AJ9" i="6"/>
  <c r="AN9" i="6"/>
  <c r="AR9" i="6"/>
  <c r="AV9" i="6"/>
  <c r="AZ9" i="6"/>
  <c r="BD9" i="6"/>
  <c r="BI9" i="6"/>
  <c r="AK9" i="6"/>
  <c r="AP9" i="6"/>
  <c r="AU9" i="6"/>
  <c r="BA9" i="6"/>
  <c r="BF9" i="6"/>
  <c r="AO9" i="6"/>
  <c r="AW9" i="6"/>
  <c r="BC9" i="6"/>
  <c r="AQ9" i="6"/>
  <c r="AX9" i="6"/>
  <c r="BE9" i="6"/>
  <c r="AL9" i="6"/>
  <c r="AS9" i="6"/>
  <c r="AY9" i="6"/>
  <c r="AM9" i="6"/>
  <c r="AT9" i="6"/>
  <c r="BB9" i="6"/>
  <c r="BI38" i="6"/>
  <c r="AJ38" i="6"/>
  <c r="AN38" i="6"/>
  <c r="AR38" i="6"/>
  <c r="AV38" i="6"/>
  <c r="AK38" i="6"/>
  <c r="AO38" i="6"/>
  <c r="AS38" i="6"/>
  <c r="AW38" i="6"/>
  <c r="AL38" i="6"/>
  <c r="AP38" i="6"/>
  <c r="AT38" i="6"/>
  <c r="AX38" i="6"/>
  <c r="AM38" i="6"/>
  <c r="AU38" i="6"/>
  <c r="BP38" i="6" s="1"/>
  <c r="AQ38" i="6"/>
  <c r="AL57" i="6"/>
  <c r="AP57" i="6"/>
  <c r="AT57" i="6"/>
  <c r="AX57" i="6"/>
  <c r="AM57" i="6"/>
  <c r="AQ57" i="6"/>
  <c r="AU57" i="6"/>
  <c r="AY57" i="6"/>
  <c r="BQ57" i="6" s="1"/>
  <c r="AJ57" i="6"/>
  <c r="AN57" i="6"/>
  <c r="AR57" i="6"/>
  <c r="AV57" i="6"/>
  <c r="AZ57" i="6"/>
  <c r="AW57" i="6"/>
  <c r="AK57" i="6"/>
  <c r="BA57" i="6"/>
  <c r="AS57" i="6"/>
  <c r="AO57" i="6"/>
  <c r="AM61" i="6"/>
  <c r="AQ61" i="6"/>
  <c r="AU61" i="6"/>
  <c r="AY61" i="6"/>
  <c r="BQ61" i="6" s="1"/>
  <c r="AJ61" i="6"/>
  <c r="AN61" i="6"/>
  <c r="AR61" i="6"/>
  <c r="AV61" i="6"/>
  <c r="AZ61" i="6"/>
  <c r="AK61" i="6"/>
  <c r="AO61" i="6"/>
  <c r="AS61" i="6"/>
  <c r="AW61" i="6"/>
  <c r="BA61" i="6"/>
  <c r="AP61" i="6"/>
  <c r="AT61" i="6"/>
  <c r="AL61" i="6"/>
  <c r="AX61" i="6"/>
  <c r="AJ101" i="6"/>
  <c r="AR100" i="6"/>
  <c r="AT102" i="6"/>
  <c r="AP104" i="6"/>
  <c r="AQ99" i="6"/>
  <c r="AU99" i="6"/>
  <c r="AJ97" i="6"/>
  <c r="AK95" i="6"/>
  <c r="AP102" i="6"/>
  <c r="AQ97" i="6"/>
  <c r="AR94" i="6"/>
  <c r="AL102" i="6"/>
  <c r="AU101" i="6"/>
  <c r="AK100" i="6"/>
  <c r="AS96" i="6"/>
  <c r="AQ93" i="6"/>
  <c r="AP97" i="6"/>
  <c r="BP24" i="6"/>
  <c r="BI29" i="6"/>
  <c r="AM29" i="6"/>
  <c r="AQ29" i="6"/>
  <c r="AU29" i="6"/>
  <c r="AY29" i="6"/>
  <c r="BC29" i="6"/>
  <c r="AJ29" i="6"/>
  <c r="AN29" i="6"/>
  <c r="AR29" i="6"/>
  <c r="AV29" i="6"/>
  <c r="AZ29" i="6"/>
  <c r="BD29" i="6"/>
  <c r="AK29" i="6"/>
  <c r="AO29" i="6"/>
  <c r="AS29" i="6"/>
  <c r="AW29" i="6"/>
  <c r="BA29" i="6"/>
  <c r="BE29" i="6"/>
  <c r="AT29" i="6"/>
  <c r="AP29" i="6"/>
  <c r="AX29" i="6"/>
  <c r="BF29" i="6"/>
  <c r="AL29" i="6"/>
  <c r="BB29" i="6"/>
  <c r="AK21" i="6"/>
  <c r="AO21" i="6"/>
  <c r="AS21" i="6"/>
  <c r="AW21" i="6"/>
  <c r="BA21" i="6"/>
  <c r="BE21" i="6"/>
  <c r="AL21" i="6"/>
  <c r="AP21" i="6"/>
  <c r="AT21" i="6"/>
  <c r="AX21" i="6"/>
  <c r="BB21" i="6"/>
  <c r="BF21" i="6"/>
  <c r="AM21" i="6"/>
  <c r="AQ21" i="6"/>
  <c r="AU21" i="6"/>
  <c r="AY21" i="6"/>
  <c r="BC21" i="6"/>
  <c r="AR21" i="6"/>
  <c r="AV21" i="6"/>
  <c r="AJ21" i="6"/>
  <c r="AZ21" i="6"/>
  <c r="BD21" i="6"/>
  <c r="AN21" i="6"/>
  <c r="AM16" i="6"/>
  <c r="AN16" i="6"/>
  <c r="AR16" i="6"/>
  <c r="AV16" i="6"/>
  <c r="AZ16" i="6"/>
  <c r="BD16" i="6"/>
  <c r="AJ16" i="6"/>
  <c r="AO16" i="6"/>
  <c r="AS16" i="6"/>
  <c r="AW16" i="6"/>
  <c r="BA16" i="6"/>
  <c r="BE16" i="6"/>
  <c r="AK16" i="6"/>
  <c r="AP16" i="6"/>
  <c r="AT16" i="6"/>
  <c r="AX16" i="6"/>
  <c r="BB16" i="6"/>
  <c r="BF16" i="6"/>
  <c r="AU16" i="6"/>
  <c r="AY16" i="6"/>
  <c r="AL16" i="6"/>
  <c r="BC16" i="6"/>
  <c r="AQ16" i="6"/>
  <c r="AM12" i="6"/>
  <c r="AQ12" i="6"/>
  <c r="AU12" i="6"/>
  <c r="AY12" i="6"/>
  <c r="BC12" i="6"/>
  <c r="BI12" i="6"/>
  <c r="AK12" i="6"/>
  <c r="AP12" i="6"/>
  <c r="AV12" i="6"/>
  <c r="BA12" i="6"/>
  <c r="AJ12" i="6"/>
  <c r="AR12" i="6"/>
  <c r="AX12" i="6"/>
  <c r="BE12" i="6"/>
  <c r="AL12" i="6"/>
  <c r="AS12" i="6"/>
  <c r="AZ12" i="6"/>
  <c r="BF12" i="6"/>
  <c r="AN12" i="6"/>
  <c r="AT12" i="6"/>
  <c r="BB12" i="6"/>
  <c r="BP12" i="6" s="1"/>
  <c r="BD12" i="6"/>
  <c r="AO12" i="6"/>
  <c r="AW12" i="6"/>
  <c r="BI8" i="6"/>
  <c r="AT8" i="6"/>
  <c r="AX8" i="6"/>
  <c r="BB8" i="6"/>
  <c r="BF8" i="6"/>
  <c r="AU8" i="6"/>
  <c r="AY8" i="6"/>
  <c r="BC8" i="6"/>
  <c r="AV8" i="6"/>
  <c r="AZ8" i="6"/>
  <c r="BD8" i="6"/>
  <c r="BE8" i="6"/>
  <c r="AS8" i="6"/>
  <c r="BA8" i="6"/>
  <c r="AW8" i="6"/>
  <c r="BP26" i="6"/>
  <c r="BP17" i="6"/>
  <c r="BP25" i="6"/>
  <c r="BP27" i="6"/>
  <c r="BI37" i="6"/>
  <c r="AM37" i="6"/>
  <c r="AQ37" i="6"/>
  <c r="AU37" i="6"/>
  <c r="AJ37" i="6"/>
  <c r="AN37" i="6"/>
  <c r="AR37" i="6"/>
  <c r="AV37" i="6"/>
  <c r="BQ37" i="6" s="1"/>
  <c r="AK37" i="6"/>
  <c r="AO37" i="6"/>
  <c r="AS37" i="6"/>
  <c r="AW37" i="6"/>
  <c r="AX37" i="6"/>
  <c r="AT37" i="6"/>
  <c r="AL37" i="6"/>
  <c r="AP37" i="6"/>
  <c r="AJ58" i="6"/>
  <c r="AN58" i="6"/>
  <c r="AR58" i="6"/>
  <c r="AV58" i="6"/>
  <c r="AZ58" i="6"/>
  <c r="AK58" i="6"/>
  <c r="AO58" i="6"/>
  <c r="AS58" i="6"/>
  <c r="AW58" i="6"/>
  <c r="BA58" i="6"/>
  <c r="AL58" i="6"/>
  <c r="AP58" i="6"/>
  <c r="AT58" i="6"/>
  <c r="AX58" i="6"/>
  <c r="AU58" i="6"/>
  <c r="AY58" i="6"/>
  <c r="BQ58" i="6" s="1"/>
  <c r="AQ58" i="6"/>
  <c r="AM58" i="6"/>
  <c r="AK62" i="6"/>
  <c r="AO62" i="6"/>
  <c r="AS62" i="6"/>
  <c r="AW62" i="6"/>
  <c r="BA62" i="6"/>
  <c r="AL62" i="6"/>
  <c r="AP62" i="6"/>
  <c r="AT62" i="6"/>
  <c r="AX62" i="6"/>
  <c r="AM62" i="6"/>
  <c r="AN62" i="6"/>
  <c r="AV62" i="6"/>
  <c r="AQ62" i="6"/>
  <c r="AY62" i="6"/>
  <c r="BQ62" i="6" s="1"/>
  <c r="AJ62" i="6"/>
  <c r="AU62" i="6"/>
  <c r="AR62" i="6"/>
  <c r="AZ62" i="6"/>
  <c r="AO83" i="6"/>
  <c r="AP86" i="6"/>
  <c r="AO80" i="6"/>
  <c r="AK81" i="6"/>
  <c r="AP83" i="6"/>
  <c r="AM86" i="6"/>
  <c r="AO81" i="6"/>
  <c r="AR83" i="6"/>
  <c r="AJ80" i="6"/>
  <c r="AM82" i="6"/>
  <c r="AR81" i="6"/>
  <c r="BR81" i="6" s="1"/>
  <c r="AM87" i="6"/>
  <c r="AQ80" i="6"/>
  <c r="AJ87" i="6"/>
  <c r="AJ83" i="6"/>
  <c r="AK83" i="6"/>
  <c r="AR85" i="6"/>
  <c r="AL80" i="6"/>
  <c r="AN82" i="6"/>
  <c r="AJ95" i="6"/>
  <c r="AR103" i="6"/>
  <c r="AR96" i="6"/>
  <c r="AK102" i="6"/>
  <c r="AS94" i="6"/>
  <c r="AT94" i="6"/>
  <c r="AQ102" i="6"/>
  <c r="AL94" i="6"/>
  <c r="AT103" i="6"/>
  <c r="AN102" i="6"/>
  <c r="AU95" i="6"/>
  <c r="AN101" i="6"/>
  <c r="AP94" i="6"/>
  <c r="AN98" i="6"/>
  <c r="AS103" i="6"/>
  <c r="AO98" i="6"/>
  <c r="AQ96" i="6"/>
  <c r="AJ99" i="6"/>
  <c r="AM94" i="6"/>
  <c r="AU98" i="6"/>
  <c r="AO104" i="6"/>
  <c r="AJ96" i="6"/>
  <c r="AO101" i="6"/>
  <c r="AK94" i="6"/>
  <c r="AP103" i="6"/>
  <c r="AU100" i="6"/>
  <c r="AT95" i="6"/>
  <c r="AL101" i="6"/>
  <c r="AS97" i="6"/>
  <c r="AO96" i="6"/>
  <c r="AQ103" i="6"/>
  <c r="AL97" i="6"/>
  <c r="AP101" i="6"/>
  <c r="AM101" i="6"/>
  <c r="AL96" i="6"/>
  <c r="AM99" i="6"/>
  <c r="AN95" i="6"/>
  <c r="AL98" i="6"/>
  <c r="AS104" i="6"/>
  <c r="AK99" i="6"/>
  <c r="AQ94" i="6"/>
  <c r="AO93" i="6"/>
  <c r="AO102" i="6"/>
  <c r="AR93" i="6"/>
  <c r="AN96" i="6"/>
  <c r="AJ103" i="6"/>
  <c r="AJ100" i="6"/>
  <c r="AM102" i="6"/>
  <c r="AT96" i="6"/>
  <c r="AM104" i="6"/>
  <c r="AR104" i="6"/>
  <c r="AP99" i="6"/>
  <c r="AM103" i="6"/>
  <c r="AT101" i="6"/>
  <c r="BI28" i="6"/>
  <c r="AL28" i="6"/>
  <c r="AP28" i="6"/>
  <c r="AT28" i="6"/>
  <c r="AX28" i="6"/>
  <c r="BB28" i="6"/>
  <c r="BQ26" i="6" s="1"/>
  <c r="BF28" i="6"/>
  <c r="AM28" i="6"/>
  <c r="AQ28" i="6"/>
  <c r="AU28" i="6"/>
  <c r="AY28" i="6"/>
  <c r="BC28" i="6"/>
  <c r="BQ27" i="6" s="1"/>
  <c r="AJ28" i="6"/>
  <c r="AN28" i="6"/>
  <c r="AR28" i="6"/>
  <c r="AV28" i="6"/>
  <c r="AZ28" i="6"/>
  <c r="BQ24" i="6" s="1"/>
  <c r="BD28" i="6"/>
  <c r="BQ28" i="6" s="1"/>
  <c r="AK28" i="6"/>
  <c r="BA28" i="6"/>
  <c r="BQ25" i="6" s="1"/>
  <c r="AO28" i="6"/>
  <c r="BE28" i="6"/>
  <c r="AW28" i="6"/>
  <c r="AS28" i="6"/>
  <c r="BQ17" i="6" s="1"/>
  <c r="AJ20" i="6"/>
  <c r="AN20" i="6"/>
  <c r="AR20" i="6"/>
  <c r="AV20" i="6"/>
  <c r="AZ20" i="6"/>
  <c r="BD20" i="6"/>
  <c r="AK20" i="6"/>
  <c r="AO20" i="6"/>
  <c r="AS20" i="6"/>
  <c r="AW20" i="6"/>
  <c r="BA20" i="6"/>
  <c r="BE20" i="6"/>
  <c r="AL20" i="6"/>
  <c r="AP20" i="6"/>
  <c r="AT20" i="6"/>
  <c r="AX20" i="6"/>
  <c r="BB20" i="6"/>
  <c r="BF20" i="6"/>
  <c r="AY20" i="6"/>
  <c r="AM20" i="6"/>
  <c r="BC20" i="6"/>
  <c r="AQ20" i="6"/>
  <c r="AU20" i="6"/>
  <c r="AL15" i="6"/>
  <c r="AP15" i="6"/>
  <c r="AT15" i="6"/>
  <c r="AX15" i="6"/>
  <c r="BB15" i="6"/>
  <c r="BF15" i="6"/>
  <c r="BI15" i="6"/>
  <c r="AJ15" i="6"/>
  <c r="AO15" i="6"/>
  <c r="AU15" i="6"/>
  <c r="AZ15" i="6"/>
  <c r="BE15" i="6"/>
  <c r="AK15" i="6"/>
  <c r="AQ15" i="6"/>
  <c r="AV15" i="6"/>
  <c r="BA15" i="6"/>
  <c r="AM15" i="6"/>
  <c r="AR15" i="6"/>
  <c r="AW15" i="6"/>
  <c r="BC15" i="6"/>
  <c r="AY15" i="6"/>
  <c r="BD15" i="6"/>
  <c r="AN15" i="6"/>
  <c r="AS15" i="6"/>
  <c r="AL11" i="6"/>
  <c r="AP11" i="6"/>
  <c r="AT11" i="6"/>
  <c r="AX11" i="6"/>
  <c r="BB11" i="6"/>
  <c r="BF11" i="6"/>
  <c r="AM11" i="6"/>
  <c r="AR11" i="6"/>
  <c r="AW11" i="6"/>
  <c r="BC11" i="6"/>
  <c r="AK11" i="6"/>
  <c r="AS11" i="6"/>
  <c r="AZ11" i="6"/>
  <c r="AN11" i="6"/>
  <c r="AU11" i="6"/>
  <c r="BA11" i="6"/>
  <c r="AO11" i="6"/>
  <c r="AV11" i="6"/>
  <c r="BD11" i="6"/>
  <c r="AY11" i="6"/>
  <c r="BI11" i="6"/>
  <c r="BE11" i="6"/>
  <c r="AJ11" i="6"/>
  <c r="AQ11" i="6"/>
  <c r="BI40" i="6"/>
  <c r="AL40" i="6"/>
  <c r="AP40" i="6"/>
  <c r="AT40" i="6"/>
  <c r="AX40" i="6"/>
  <c r="AM40" i="6"/>
  <c r="AQ40" i="6"/>
  <c r="AU40" i="6"/>
  <c r="BP40" i="6" s="1"/>
  <c r="AJ40" i="6"/>
  <c r="AN40" i="6"/>
  <c r="AR40" i="6"/>
  <c r="AV40" i="6"/>
  <c r="BQ40" i="6" s="1"/>
  <c r="AK40" i="6"/>
  <c r="AO40" i="6"/>
  <c r="AW40" i="6"/>
  <c r="AS40" i="6"/>
  <c r="BO40" i="6" s="1"/>
  <c r="BI36" i="6"/>
  <c r="AT36" i="6"/>
  <c r="AX36" i="6"/>
  <c r="AU36" i="6"/>
  <c r="BP36" i="6" s="1"/>
  <c r="AV36" i="6"/>
  <c r="BQ36" i="6" s="1"/>
  <c r="AW36" i="6"/>
  <c r="AS36" i="6"/>
  <c r="BN41" i="6"/>
  <c r="BR45" i="6"/>
  <c r="BQ41" i="6"/>
  <c r="BR43" i="6"/>
  <c r="BQ44" i="6"/>
  <c r="BP46" i="6"/>
  <c r="BO49" i="6"/>
  <c r="BR47" i="6"/>
  <c r="BO42" i="6"/>
  <c r="BP47" i="6"/>
  <c r="BQ46" i="6"/>
  <c r="BN45" i="6"/>
  <c r="BN43" i="6"/>
  <c r="BQ42" i="6"/>
  <c r="BR41" i="6"/>
  <c r="BP48" i="6"/>
  <c r="BN50" i="6"/>
  <c r="BQ43" i="6"/>
  <c r="BO50" i="6"/>
  <c r="BR49" i="6"/>
  <c r="BQ45" i="6"/>
  <c r="BP41" i="6"/>
  <c r="BR48" i="6"/>
  <c r="BP44" i="6"/>
  <c r="BR44" i="6"/>
  <c r="BN46" i="6"/>
  <c r="BN47" i="6"/>
  <c r="BP42" i="6"/>
  <c r="BO45" i="6"/>
  <c r="BP43" i="6"/>
  <c r="BN48" i="6"/>
  <c r="BP50" i="6"/>
  <c r="BN49" i="6"/>
  <c r="BO48" i="6"/>
  <c r="BO47" i="6"/>
  <c r="BR50" i="6"/>
  <c r="BR42" i="6"/>
  <c r="BQ50" i="6"/>
  <c r="BQ47" i="6"/>
  <c r="BP49" i="6"/>
  <c r="BO46" i="6"/>
  <c r="BQ49" i="6"/>
  <c r="BP45" i="6"/>
  <c r="BQ48" i="6"/>
  <c r="BN42" i="6"/>
  <c r="BO41" i="6"/>
  <c r="BO43" i="6"/>
  <c r="BN44" i="6"/>
  <c r="BO44" i="6"/>
  <c r="BR46" i="6"/>
  <c r="AL59" i="6"/>
  <c r="AP59" i="6"/>
  <c r="AT59" i="6"/>
  <c r="AX59" i="6"/>
  <c r="AM59" i="6"/>
  <c r="AQ59" i="6"/>
  <c r="AU59" i="6"/>
  <c r="AY59" i="6"/>
  <c r="BQ59" i="6" s="1"/>
  <c r="AJ59" i="6"/>
  <c r="AN59" i="6"/>
  <c r="AR59" i="6"/>
  <c r="AV59" i="6"/>
  <c r="AZ59" i="6"/>
  <c r="AS59" i="6"/>
  <c r="AW59" i="6"/>
  <c r="AO59" i="6"/>
  <c r="AK59" i="6"/>
  <c r="BA59" i="6"/>
  <c r="AM63" i="6"/>
  <c r="AQ63" i="6"/>
  <c r="AU63" i="6"/>
  <c r="AY63" i="6"/>
  <c r="BQ63" i="6" s="1"/>
  <c r="AJ63" i="6"/>
  <c r="AN63" i="6"/>
  <c r="AR63" i="6"/>
  <c r="AV63" i="6"/>
  <c r="AZ63" i="6"/>
  <c r="AL63" i="6"/>
  <c r="AT63" i="6"/>
  <c r="AK63" i="6"/>
  <c r="BA63" i="6"/>
  <c r="AO63" i="6"/>
  <c r="AW63" i="6"/>
  <c r="AS63" i="6"/>
  <c r="AP63" i="6"/>
  <c r="AX63" i="6"/>
  <c r="AN85" i="6"/>
  <c r="AL82" i="6"/>
  <c r="AN86" i="6"/>
  <c r="AP81" i="6"/>
  <c r="AP84" i="6"/>
  <c r="AJ86" i="6"/>
  <c r="AP79" i="6"/>
  <c r="AO82" i="6"/>
  <c r="AP82" i="6"/>
  <c r="AR86" i="6"/>
  <c r="AQ81" i="6"/>
  <c r="AL83" i="6"/>
  <c r="AL86" i="6"/>
  <c r="AK84" i="6"/>
  <c r="AQ84" i="6"/>
  <c r="AR84" i="6"/>
  <c r="AQ85" i="6"/>
  <c r="BQ85" i="6" s="1"/>
  <c r="AO84" i="6"/>
  <c r="AK80" i="6"/>
  <c r="AS101" i="6"/>
  <c r="AS100" i="6"/>
  <c r="AJ98" i="6"/>
  <c r="AO103" i="6"/>
  <c r="AK98" i="6"/>
  <c r="AU97" i="6"/>
  <c r="AR97" i="6"/>
  <c r="AU102" i="6"/>
  <c r="AQ95" i="6"/>
  <c r="AS93" i="6"/>
  <c r="AM97" i="6"/>
  <c r="AR102" i="6"/>
  <c r="AN94" i="6"/>
  <c r="AR99" i="6"/>
  <c r="AN93" i="6"/>
  <c r="AS99" i="6"/>
  <c r="AQ100" i="6"/>
  <c r="AK103" i="6"/>
  <c r="AU94" i="6"/>
  <c r="AM100" i="6"/>
  <c r="AJ93" i="6"/>
  <c r="AN97" i="6"/>
  <c r="AS102" i="6"/>
  <c r="AO95" i="6"/>
  <c r="AK93" i="6"/>
  <c r="AT99" i="6"/>
  <c r="AM93" i="6"/>
  <c r="AT100" i="6"/>
  <c r="AO97" i="6"/>
  <c r="AK96" i="6"/>
  <c r="AQ101" i="6"/>
  <c r="AP96" i="6"/>
  <c r="AP93" i="6"/>
  <c r="AP100" i="6"/>
  <c r="AL95" i="6"/>
  <c r="AL22" i="6"/>
  <c r="AP22" i="6"/>
  <c r="AT22" i="6"/>
  <c r="AX22" i="6"/>
  <c r="BB22" i="6"/>
  <c r="BF22" i="6"/>
  <c r="AM22" i="6"/>
  <c r="AQ22" i="6"/>
  <c r="AU22" i="6"/>
  <c r="AY22" i="6"/>
  <c r="AJ22" i="6"/>
  <c r="AN22" i="6"/>
  <c r="AR22" i="6"/>
  <c r="AV22" i="6"/>
  <c r="AZ22" i="6"/>
  <c r="BD22" i="6"/>
  <c r="AK22" i="6"/>
  <c r="BA22" i="6"/>
  <c r="AO22" i="6"/>
  <c r="BC22" i="6"/>
  <c r="AS22" i="6"/>
  <c r="BE22" i="6"/>
  <c r="AW22" i="6"/>
  <c r="BP110" i="6"/>
  <c r="BO110" i="6"/>
  <c r="BN110" i="6"/>
  <c r="BQ112" i="6"/>
  <c r="BQ110" i="6"/>
  <c r="BP113" i="6"/>
  <c r="BO113" i="6"/>
  <c r="BN113" i="6"/>
  <c r="BR113" i="6"/>
  <c r="BR111" i="6"/>
  <c r="BP112" i="6"/>
  <c r="BN112" i="6"/>
  <c r="BQ113" i="6"/>
  <c r="BO112" i="6"/>
  <c r="BR112" i="6"/>
  <c r="BO111" i="6"/>
  <c r="BQ111" i="6"/>
  <c r="BN111" i="6"/>
  <c r="BR110" i="6"/>
  <c r="BP111" i="6"/>
  <c r="AM23" i="6"/>
  <c r="AQ23" i="6"/>
  <c r="AU23" i="6"/>
  <c r="AY23" i="6"/>
  <c r="BC23" i="6"/>
  <c r="AK23" i="6"/>
  <c r="AO23" i="6"/>
  <c r="AS23" i="6"/>
  <c r="AW23" i="6"/>
  <c r="BA23" i="6"/>
  <c r="BE23" i="6"/>
  <c r="AL23" i="6"/>
  <c r="AT23" i="6"/>
  <c r="BB23" i="6"/>
  <c r="AN23" i="6"/>
  <c r="AV23" i="6"/>
  <c r="BD23" i="6"/>
  <c r="AP23" i="6"/>
  <c r="AX23" i="6"/>
  <c r="BF23" i="6"/>
  <c r="AZ23" i="6"/>
  <c r="AJ23" i="6"/>
  <c r="AR23" i="6"/>
  <c r="AM19" i="6"/>
  <c r="AQ19" i="6"/>
  <c r="AU19" i="6"/>
  <c r="AY19" i="6"/>
  <c r="BC19" i="6"/>
  <c r="AJ19" i="6"/>
  <c r="AN19" i="6"/>
  <c r="AR19" i="6"/>
  <c r="AV19" i="6"/>
  <c r="AZ19" i="6"/>
  <c r="BD19" i="6"/>
  <c r="AK19" i="6"/>
  <c r="AO19" i="6"/>
  <c r="AS19" i="6"/>
  <c r="AW19" i="6"/>
  <c r="BA19" i="6"/>
  <c r="BE19" i="6"/>
  <c r="AP19" i="6"/>
  <c r="BF19" i="6"/>
  <c r="AT19" i="6"/>
  <c r="AX19" i="6"/>
  <c r="BB19" i="6"/>
  <c r="AL19" i="6"/>
  <c r="BI14" i="6"/>
  <c r="AK14" i="6"/>
  <c r="AO14" i="6"/>
  <c r="AS14" i="6"/>
  <c r="AW14" i="6"/>
  <c r="BA14" i="6"/>
  <c r="BE14" i="6"/>
  <c r="AL14" i="6"/>
  <c r="AQ14" i="6"/>
  <c r="AV14" i="6"/>
  <c r="BB14" i="6"/>
  <c r="AM14" i="6"/>
  <c r="AR14" i="6"/>
  <c r="AX14" i="6"/>
  <c r="BC14" i="6"/>
  <c r="AN14" i="6"/>
  <c r="AT14" i="6"/>
  <c r="AY14" i="6"/>
  <c r="BD14" i="6"/>
  <c r="AZ14" i="6"/>
  <c r="AJ14" i="6"/>
  <c r="BF14" i="6"/>
  <c r="AP14" i="6"/>
  <c r="AU14" i="6"/>
  <c r="BI10" i="6"/>
  <c r="AK10" i="6"/>
  <c r="AO10" i="6"/>
  <c r="AS10" i="6"/>
  <c r="AW10" i="6"/>
  <c r="BA10" i="6"/>
  <c r="BE10" i="6"/>
  <c r="AN10" i="6"/>
  <c r="AT10" i="6"/>
  <c r="AY10" i="6"/>
  <c r="BD10" i="6"/>
  <c r="AM10" i="6"/>
  <c r="AU10" i="6"/>
  <c r="BB10" i="6"/>
  <c r="AP10" i="6"/>
  <c r="AV10" i="6"/>
  <c r="BC10" i="6"/>
  <c r="AJ10" i="6"/>
  <c r="AQ10" i="6"/>
  <c r="AX10" i="6"/>
  <c r="BF10" i="6"/>
  <c r="AR10" i="6"/>
  <c r="AZ10" i="6"/>
  <c r="AL10" i="6"/>
  <c r="BI39" i="6"/>
  <c r="AK39" i="6"/>
  <c r="AO39" i="6"/>
  <c r="AS39" i="6"/>
  <c r="AW39" i="6"/>
  <c r="AL39" i="6"/>
  <c r="AP39" i="6"/>
  <c r="AT39" i="6"/>
  <c r="BM46" i="6" s="1"/>
  <c r="AX39" i="6"/>
  <c r="AM39" i="6"/>
  <c r="AQ39" i="6"/>
  <c r="AU39" i="6"/>
  <c r="BP39" i="6" s="1"/>
  <c r="AJ39" i="6"/>
  <c r="AV39" i="6"/>
  <c r="BQ39" i="6" s="1"/>
  <c r="AN39" i="6"/>
  <c r="AR39" i="6"/>
  <c r="AP56" i="6"/>
  <c r="AV56" i="6"/>
  <c r="AZ56" i="6"/>
  <c r="AS56" i="6"/>
  <c r="AO56" i="6"/>
  <c r="AW56" i="6"/>
  <c r="BA56" i="6"/>
  <c r="AR56" i="6"/>
  <c r="AT56" i="6"/>
  <c r="AX56" i="6"/>
  <c r="AQ56" i="6"/>
  <c r="AU56" i="6"/>
  <c r="AY56" i="6"/>
  <c r="BR70" i="6"/>
  <c r="BO68" i="6"/>
  <c r="BQ67" i="6"/>
  <c r="BR72" i="6"/>
  <c r="BQ70" i="6"/>
  <c r="BQ68" i="6"/>
  <c r="BP65" i="6"/>
  <c r="BP67" i="6"/>
  <c r="BR65" i="6"/>
  <c r="BQ69" i="6"/>
  <c r="BR68" i="6"/>
  <c r="BO71" i="6"/>
  <c r="BP69" i="6"/>
  <c r="BR66" i="6"/>
  <c r="BR67" i="6"/>
  <c r="BO67" i="6"/>
  <c r="BO72" i="6"/>
  <c r="BP71" i="6"/>
  <c r="BP66" i="6"/>
  <c r="BQ65" i="6"/>
  <c r="BR71" i="6"/>
  <c r="BQ73" i="6"/>
  <c r="BP70" i="6"/>
  <c r="BO65" i="6"/>
  <c r="BP72" i="6"/>
  <c r="BO66" i="6"/>
  <c r="BO69" i="6"/>
  <c r="BO70" i="6"/>
  <c r="BQ71" i="6"/>
  <c r="BR73" i="6"/>
  <c r="BP73" i="6"/>
  <c r="BQ72" i="6"/>
  <c r="BP68" i="6"/>
  <c r="BQ66" i="6"/>
  <c r="BR69" i="6"/>
  <c r="BO73" i="6"/>
  <c r="AJ60" i="6"/>
  <c r="AN60" i="6"/>
  <c r="AR60" i="6"/>
  <c r="AW60" i="6"/>
  <c r="BA60" i="6"/>
  <c r="AS60" i="6"/>
  <c r="AK60" i="6"/>
  <c r="AO60" i="6"/>
  <c r="AT60" i="6"/>
  <c r="AX60" i="6"/>
  <c r="AL60" i="6"/>
  <c r="AP60" i="6"/>
  <c r="AU60" i="6"/>
  <c r="AY60" i="6"/>
  <c r="BQ60" i="6" s="1"/>
  <c r="AQ60" i="6"/>
  <c r="AV60" i="6"/>
  <c r="AM60" i="6"/>
  <c r="AZ60" i="6"/>
  <c r="AK64" i="6"/>
  <c r="AO64" i="6"/>
  <c r="AS64" i="6"/>
  <c r="AW64" i="6"/>
  <c r="BA64" i="6"/>
  <c r="BN73" i="6" s="1"/>
  <c r="AL64" i="6"/>
  <c r="AP64" i="6"/>
  <c r="AT64" i="6"/>
  <c r="AX64" i="6"/>
  <c r="AJ64" i="6"/>
  <c r="AR64" i="6"/>
  <c r="AZ64" i="6"/>
  <c r="AY64" i="6"/>
  <c r="BQ64" i="6" s="1"/>
  <c r="AM64" i="6"/>
  <c r="AU64" i="6"/>
  <c r="AQ64" i="6"/>
  <c r="AN64" i="6"/>
  <c r="AV64" i="6"/>
  <c r="AJ81" i="6"/>
  <c r="AJ84" i="6"/>
  <c r="AJ85" i="6"/>
  <c r="AL84" i="6"/>
  <c r="AK86" i="6"/>
  <c r="AM85" i="6"/>
  <c r="AO86" i="6"/>
  <c r="AM84" i="6"/>
  <c r="AN84" i="6"/>
  <c r="AO85" i="6"/>
  <c r="AL81" i="6"/>
  <c r="AQ83" i="6"/>
  <c r="AR80" i="6"/>
  <c r="AN87" i="6"/>
  <c r="AO87" i="6"/>
  <c r="AP87" i="6"/>
  <c r="AN81" i="6"/>
  <c r="AM95" i="6"/>
  <c r="AU96" i="6"/>
  <c r="AJ94" i="6"/>
  <c r="AN99" i="6"/>
  <c r="AT104" i="6"/>
  <c r="AO99" i="6"/>
  <c r="AJ102" i="6"/>
  <c r="AN100" i="6"/>
  <c r="AS95" i="6"/>
  <c r="AM98" i="6"/>
  <c r="AU103" i="6"/>
  <c r="AQ98" i="6"/>
  <c r="AK104" i="6"/>
  <c r="AR95" i="6"/>
  <c r="AK101" i="6"/>
  <c r="AT98" i="6"/>
  <c r="AL103" i="6"/>
  <c r="AN103" i="6"/>
  <c r="AO94" i="6"/>
  <c r="AM96" i="6"/>
  <c r="AR101" i="6"/>
  <c r="AP98" i="6"/>
  <c r="AR98" i="6"/>
  <c r="AL104" i="6"/>
  <c r="AS98" i="6"/>
  <c r="AJ104" i="6"/>
  <c r="AT97" i="6"/>
  <c r="AQ104" i="6"/>
  <c r="AO100" i="6"/>
  <c r="AK97" i="6"/>
  <c r="AT93" i="6"/>
  <c r="AL100" i="6"/>
  <c r="AP95" i="6"/>
  <c r="AN104" i="6"/>
  <c r="AL99" i="6"/>
  <c r="O12" i="2"/>
  <c r="BI79" i="6"/>
  <c r="AL79" i="6"/>
  <c r="A130" i="6"/>
  <c r="AJ112" i="6"/>
  <c r="BI93" i="6"/>
  <c r="AO79" i="6"/>
  <c r="AK111" i="6"/>
  <c r="BI73" i="6"/>
  <c r="AM111" i="6"/>
  <c r="BM111" i="6" s="1"/>
  <c r="BI71" i="6"/>
  <c r="BI67" i="6"/>
  <c r="BI63" i="6"/>
  <c r="BI59" i="6"/>
  <c r="BI56" i="6"/>
  <c r="BI70" i="6"/>
  <c r="BI66" i="6"/>
  <c r="BI62" i="6"/>
  <c r="BI58" i="6"/>
  <c r="BI69" i="6"/>
  <c r="BI65" i="6"/>
  <c r="BI61" i="6"/>
  <c r="BI57" i="6"/>
  <c r="BI72" i="6"/>
  <c r="BI68" i="6"/>
  <c r="BI64" i="6"/>
  <c r="BI60" i="6"/>
  <c r="AJ56" i="6"/>
  <c r="AL93" i="6"/>
  <c r="AL112" i="6"/>
  <c r="AJ8" i="6"/>
  <c r="AP36" i="6"/>
  <c r="AR36" i="6"/>
  <c r="AQ36" i="6"/>
  <c r="AL36" i="6"/>
  <c r="AN36" i="6"/>
  <c r="AJ36" i="6"/>
  <c r="AK36" i="6"/>
  <c r="AO36" i="6"/>
  <c r="AR8" i="6"/>
  <c r="AO8" i="6"/>
  <c r="AK8" i="6"/>
  <c r="AM112" i="6"/>
  <c r="BM112" i="6" s="1"/>
  <c r="AN79" i="6"/>
  <c r="AJ110" i="6"/>
  <c r="AM110" i="6"/>
  <c r="BM110" i="6" s="1"/>
  <c r="AK110" i="6"/>
  <c r="AL113" i="6"/>
  <c r="AL8" i="6"/>
  <c r="AN8" i="6"/>
  <c r="AP8" i="6"/>
  <c r="AM8" i="6"/>
  <c r="AK56" i="6"/>
  <c r="AN56" i="6"/>
  <c r="AM56" i="6"/>
  <c r="AL56" i="6"/>
  <c r="AK79" i="6"/>
  <c r="AJ79" i="6"/>
  <c r="AM79" i="6"/>
  <c r="AM113" i="6"/>
  <c r="BM113" i="6" s="1"/>
  <c r="AL111" i="6"/>
  <c r="AJ111" i="6"/>
  <c r="AK112" i="6"/>
  <c r="AJ113" i="6"/>
  <c r="BI110" i="6"/>
  <c r="AL110" i="6"/>
  <c r="AK113" i="6"/>
  <c r="AQ8" i="6"/>
  <c r="AM36" i="6"/>
  <c r="Q130" i="6"/>
  <c r="U130" i="6"/>
  <c r="AC130" i="6"/>
  <c r="Y130" i="6"/>
  <c r="I130" i="6"/>
  <c r="M130" i="6"/>
  <c r="BO62" i="6" l="1"/>
  <c r="BR27" i="6"/>
  <c r="BL81" i="6"/>
  <c r="BL113" i="6"/>
  <c r="BR86" i="6"/>
  <c r="BM82" i="6"/>
  <c r="BN80" i="6"/>
  <c r="BN83" i="6"/>
  <c r="BQ83" i="6"/>
  <c r="BM85" i="6"/>
  <c r="BL65" i="6"/>
  <c r="BL72" i="6"/>
  <c r="BR24" i="6"/>
  <c r="BR26" i="6"/>
  <c r="BR25" i="6"/>
  <c r="BL50" i="6"/>
  <c r="BR17" i="6"/>
  <c r="BL66" i="6"/>
  <c r="BM65" i="6"/>
  <c r="BM68" i="6"/>
  <c r="BO56" i="6"/>
  <c r="BL73" i="6"/>
  <c r="BR64" i="6"/>
  <c r="BM27" i="6"/>
  <c r="BM25" i="6"/>
  <c r="BP30" i="6"/>
  <c r="BN25" i="6"/>
  <c r="BN68" i="6"/>
  <c r="BN27" i="6"/>
  <c r="BQ23" i="6"/>
  <c r="BM96" i="6"/>
  <c r="BO97" i="6"/>
  <c r="BO98" i="6"/>
  <c r="BO79" i="6"/>
  <c r="BR80" i="6"/>
  <c r="BM80" i="6"/>
  <c r="BL82" i="6"/>
  <c r="BN81" i="6"/>
  <c r="BO58" i="6"/>
  <c r="BM72" i="6"/>
  <c r="BM70" i="6"/>
  <c r="BP57" i="6"/>
  <c r="BN65" i="6"/>
  <c r="BM73" i="6"/>
  <c r="BL67" i="6"/>
  <c r="BM71" i="6"/>
  <c r="BN69" i="6"/>
  <c r="BO63" i="6"/>
  <c r="BR59" i="6"/>
  <c r="BP60" i="6"/>
  <c r="BN38" i="6"/>
  <c r="BL44" i="6"/>
  <c r="BM44" i="6"/>
  <c r="BL46" i="6"/>
  <c r="BS46" i="6" s="1"/>
  <c r="BL43" i="6"/>
  <c r="BR36" i="6"/>
  <c r="BM43" i="6"/>
  <c r="BM42" i="6"/>
  <c r="BM41" i="6"/>
  <c r="BL49" i="6"/>
  <c r="BO26" i="6"/>
  <c r="BQ19" i="6"/>
  <c r="BQ10" i="6"/>
  <c r="BN26" i="6"/>
  <c r="BR22" i="6"/>
  <c r="BL17" i="6"/>
  <c r="BM17" i="6"/>
  <c r="BP11" i="6"/>
  <c r="BP15" i="6"/>
  <c r="BR20" i="6"/>
  <c r="BP18" i="6"/>
  <c r="AR31" i="6"/>
  <c r="BQ14" i="6"/>
  <c r="BN17" i="6"/>
  <c r="BN24" i="6"/>
  <c r="AM31" i="6"/>
  <c r="BM39" i="6"/>
  <c r="AK105" i="6"/>
  <c r="BR84" i="6"/>
  <c r="BO82" i="6"/>
  <c r="BN70" i="6"/>
  <c r="BN63" i="6"/>
  <c r="BL68" i="6"/>
  <c r="BL70" i="6"/>
  <c r="BL25" i="6"/>
  <c r="BQ12" i="6"/>
  <c r="BP16" i="6"/>
  <c r="BR21" i="6"/>
  <c r="AQ31" i="6"/>
  <c r="BL41" i="6"/>
  <c r="BO85" i="6"/>
  <c r="BN85" i="6"/>
  <c r="BN66" i="6"/>
  <c r="BP64" i="6"/>
  <c r="AO74" i="6"/>
  <c r="BM50" i="6"/>
  <c r="BO17" i="6"/>
  <c r="BP114" i="6"/>
  <c r="BO27" i="6"/>
  <c r="BQ22" i="6"/>
  <c r="BN96" i="6"/>
  <c r="BQ84" i="6"/>
  <c r="BQ81" i="6"/>
  <c r="BM47" i="6"/>
  <c r="BR37" i="6"/>
  <c r="BR16" i="6"/>
  <c r="BG61" i="6"/>
  <c r="BP61" i="6"/>
  <c r="BR61" i="6"/>
  <c r="BL27" i="6"/>
  <c r="BR18" i="6"/>
  <c r="BQ30" i="6"/>
  <c r="BO25" i="6"/>
  <c r="BL24" i="6"/>
  <c r="BG86" i="6"/>
  <c r="BO64" i="6"/>
  <c r="BO60" i="6"/>
  <c r="BM66" i="6"/>
  <c r="BO24" i="6"/>
  <c r="AU105" i="6"/>
  <c r="BO80" i="6"/>
  <c r="BG37" i="6"/>
  <c r="BO37" i="6"/>
  <c r="AQ51" i="6"/>
  <c r="BJ43" i="6" s="1"/>
  <c r="BN36" i="6"/>
  <c r="AP51" i="6"/>
  <c r="BJ42" i="6" s="1"/>
  <c r="BQ56" i="6"/>
  <c r="BQ74" i="6" s="1"/>
  <c r="AY74" i="6"/>
  <c r="BJ71" i="6" s="1"/>
  <c r="AW51" i="6"/>
  <c r="BJ49" i="6" s="1"/>
  <c r="BR39" i="6"/>
  <c r="BL14" i="6"/>
  <c r="BG14" i="6"/>
  <c r="BN93" i="6"/>
  <c r="AP105" i="6"/>
  <c r="BL93" i="6"/>
  <c r="BG93" i="6"/>
  <c r="AJ105" i="6"/>
  <c r="BL40" i="6"/>
  <c r="AU31" i="6"/>
  <c r="BR12" i="6"/>
  <c r="BR29" i="6"/>
  <c r="AQ105" i="6"/>
  <c r="BN104" i="6"/>
  <c r="BM87" i="6"/>
  <c r="BL61" i="6"/>
  <c r="AU74" i="6"/>
  <c r="BJ67" i="6" s="1"/>
  <c r="BO57" i="6"/>
  <c r="AT74" i="6"/>
  <c r="BJ66" i="6" s="1"/>
  <c r="AN51" i="6"/>
  <c r="BR13" i="6"/>
  <c r="BM18" i="6"/>
  <c r="BG56" i="6"/>
  <c r="BL56" i="6"/>
  <c r="BL60" i="6"/>
  <c r="BG60" i="6"/>
  <c r="AP74" i="6"/>
  <c r="BM63" i="6"/>
  <c r="BG28" i="6"/>
  <c r="BL28" i="6"/>
  <c r="BL100" i="6"/>
  <c r="BG100" i="6"/>
  <c r="BG62" i="6"/>
  <c r="BM8" i="6"/>
  <c r="AP31" i="6"/>
  <c r="BJ14" i="6" s="1"/>
  <c r="BO93" i="6"/>
  <c r="AT105" i="6"/>
  <c r="BL94" i="6"/>
  <c r="BG94" i="6"/>
  <c r="BN84" i="6"/>
  <c r="AR74" i="6"/>
  <c r="AS51" i="6"/>
  <c r="BJ45" i="6" s="1"/>
  <c r="BO39" i="6"/>
  <c r="BR23" i="6"/>
  <c r="BG22" i="6"/>
  <c r="BO100" i="6"/>
  <c r="BM100" i="6"/>
  <c r="AP88" i="6"/>
  <c r="BR63" i="6"/>
  <c r="BL63" i="6"/>
  <c r="BG63" i="6"/>
  <c r="BP59" i="6"/>
  <c r="BO59" i="6"/>
  <c r="BL45" i="6"/>
  <c r="BR15" i="6"/>
  <c r="BL15" i="6"/>
  <c r="BG15" i="6"/>
  <c r="BO15" i="6"/>
  <c r="BO101" i="6"/>
  <c r="BM104" i="6"/>
  <c r="BL103" i="6"/>
  <c r="BG103" i="6"/>
  <c r="AO105" i="6"/>
  <c r="AQ88" i="6"/>
  <c r="BQ87" i="6"/>
  <c r="BO95" i="6"/>
  <c r="BM94" i="6"/>
  <c r="BG87" i="6"/>
  <c r="BL87" i="6"/>
  <c r="BN82" i="6"/>
  <c r="BN86" i="6"/>
  <c r="BP62" i="6"/>
  <c r="BG58" i="6"/>
  <c r="BM58" i="6"/>
  <c r="AM51" i="6"/>
  <c r="BM37" i="6"/>
  <c r="AS31" i="6"/>
  <c r="BJ17" i="6" s="1"/>
  <c r="AV31" i="6"/>
  <c r="BF31" i="6"/>
  <c r="BO16" i="6"/>
  <c r="BG21" i="6"/>
  <c r="BL97" i="6"/>
  <c r="BG97" i="6"/>
  <c r="BO102" i="6"/>
  <c r="BQ82" i="6"/>
  <c r="AR88" i="6"/>
  <c r="BM57" i="6"/>
  <c r="BN57" i="6"/>
  <c r="BM38" i="6"/>
  <c r="AJ51" i="6"/>
  <c r="BL38" i="6"/>
  <c r="BG38" i="6"/>
  <c r="BR9" i="6"/>
  <c r="BQ9" i="6"/>
  <c r="BQ13" i="6"/>
  <c r="BQ18" i="6"/>
  <c r="BL30" i="6"/>
  <c r="BG30" i="6"/>
  <c r="BQ114" i="6"/>
  <c r="BM83" i="6"/>
  <c r="BG40" i="6"/>
  <c r="BG83" i="6"/>
  <c r="BL83" i="6"/>
  <c r="BO81" i="6"/>
  <c r="AZ31" i="6"/>
  <c r="BJ24" i="6" s="1"/>
  <c r="AJ31" i="6"/>
  <c r="BL8" i="6"/>
  <c r="BG8" i="6"/>
  <c r="BL102" i="6"/>
  <c r="BG102" i="6"/>
  <c r="AS74" i="6"/>
  <c r="BJ65" i="6" s="1"/>
  <c r="BL111" i="6"/>
  <c r="BL79" i="6"/>
  <c r="BG79" i="6"/>
  <c r="BM56" i="6"/>
  <c r="AN74" i="6"/>
  <c r="AN31" i="6"/>
  <c r="BM114" i="6"/>
  <c r="AK31" i="6"/>
  <c r="BL104" i="6"/>
  <c r="BG104" i="6"/>
  <c r="BN98" i="6"/>
  <c r="BM98" i="6"/>
  <c r="BO87" i="6"/>
  <c r="BG81" i="6"/>
  <c r="BM81" i="6"/>
  <c r="BO86" i="6"/>
  <c r="BL85" i="6"/>
  <c r="BG85" i="6"/>
  <c r="BM64" i="6"/>
  <c r="BN60" i="6"/>
  <c r="BL69" i="6"/>
  <c r="BN67" i="6"/>
  <c r="BM67" i="6"/>
  <c r="BL71" i="6"/>
  <c r="BM69" i="6"/>
  <c r="BN56" i="6"/>
  <c r="AQ74" i="6"/>
  <c r="BA74" i="6"/>
  <c r="BJ73" i="6" s="1"/>
  <c r="BR56" i="6"/>
  <c r="AZ74" i="6"/>
  <c r="BJ72" i="6" s="1"/>
  <c r="BN39" i="6"/>
  <c r="AO51" i="6"/>
  <c r="BJ41" i="6" s="1"/>
  <c r="BR10" i="6"/>
  <c r="BP14" i="6"/>
  <c r="BR14" i="6"/>
  <c r="BP19" i="6"/>
  <c r="BM19" i="6"/>
  <c r="BG19" i="6"/>
  <c r="BG23" i="6"/>
  <c r="BP23" i="6"/>
  <c r="BR114" i="6"/>
  <c r="BN114" i="6"/>
  <c r="BM93" i="6"/>
  <c r="AM105" i="6"/>
  <c r="AN105" i="6"/>
  <c r="BM97" i="6"/>
  <c r="BL98" i="6"/>
  <c r="BG98" i="6"/>
  <c r="BO84" i="6"/>
  <c r="BL86" i="6"/>
  <c r="BM59" i="6"/>
  <c r="BN59" i="6"/>
  <c r="BM49" i="6"/>
  <c r="BL47" i="6"/>
  <c r="BL42" i="6"/>
  <c r="BL48" i="6"/>
  <c r="BO36" i="6"/>
  <c r="AX51" i="6"/>
  <c r="BJ50" i="6" s="1"/>
  <c r="BR40" i="6"/>
  <c r="BN40" i="6"/>
  <c r="BL11" i="6"/>
  <c r="BG11" i="6"/>
  <c r="BQ11" i="6"/>
  <c r="BN15" i="6"/>
  <c r="BQ20" i="6"/>
  <c r="BM103" i="6"/>
  <c r="BO96" i="6"/>
  <c r="BQ79" i="6"/>
  <c r="BG82" i="6"/>
  <c r="BM101" i="6"/>
  <c r="BL96" i="6"/>
  <c r="BG96" i="6"/>
  <c r="BL99" i="6"/>
  <c r="BG99" i="6"/>
  <c r="BO94" i="6"/>
  <c r="BR85" i="6"/>
  <c r="BQ80" i="6"/>
  <c r="BL80" i="6"/>
  <c r="BG80" i="6"/>
  <c r="BO83" i="6"/>
  <c r="BL62" i="6"/>
  <c r="BM62" i="6"/>
  <c r="BN58" i="6"/>
  <c r="BP58" i="6"/>
  <c r="BR58" i="6"/>
  <c r="AJ74" i="6"/>
  <c r="BL58" i="6"/>
  <c r="BL37" i="6"/>
  <c r="BR8" i="6"/>
  <c r="BE31" i="6"/>
  <c r="BC31" i="6"/>
  <c r="BJ27" i="6" s="1"/>
  <c r="BP8" i="6"/>
  <c r="BB31" i="6"/>
  <c r="BJ26" i="6" s="1"/>
  <c r="BN16" i="6"/>
  <c r="BG16" i="6"/>
  <c r="BL16" i="6"/>
  <c r="BP21" i="6"/>
  <c r="BP29" i="6"/>
  <c r="BQ29" i="6"/>
  <c r="BR79" i="6"/>
  <c r="BO61" i="6"/>
  <c r="BR57" i="6"/>
  <c r="BL57" i="6"/>
  <c r="BG57" i="6"/>
  <c r="AM74" i="6"/>
  <c r="AL74" i="6"/>
  <c r="BR38" i="6"/>
  <c r="AV51" i="6"/>
  <c r="BJ48" i="6" s="1"/>
  <c r="BQ38" i="6"/>
  <c r="BQ51" i="6" s="1"/>
  <c r="BL9" i="6"/>
  <c r="BG9" i="6"/>
  <c r="BP13" i="6"/>
  <c r="BL13" i="6"/>
  <c r="BG13" i="6"/>
  <c r="BG18" i="6"/>
  <c r="BO18" i="6"/>
  <c r="BR30" i="6"/>
  <c r="BL39" i="6"/>
  <c r="BG39" i="6"/>
  <c r="BN62" i="6"/>
  <c r="BA31" i="6"/>
  <c r="BJ25" i="6" s="1"/>
  <c r="AT31" i="6"/>
  <c r="BN79" i="6"/>
  <c r="AL51" i="6"/>
  <c r="BM84" i="6"/>
  <c r="BG64" i="6"/>
  <c r="BL64" i="6"/>
  <c r="BM36" i="6"/>
  <c r="AK74" i="6"/>
  <c r="AL31" i="6"/>
  <c r="BL110" i="6"/>
  <c r="BS110" i="6" s="1"/>
  <c r="AO31" i="6"/>
  <c r="BL36" i="6"/>
  <c r="BG36" i="6"/>
  <c r="AL105" i="6"/>
  <c r="BL112" i="6"/>
  <c r="BM79" i="6"/>
  <c r="BN95" i="6"/>
  <c r="BO104" i="6"/>
  <c r="BM95" i="6"/>
  <c r="BL84" i="6"/>
  <c r="BG84" i="6"/>
  <c r="BN64" i="6"/>
  <c r="BR60" i="6"/>
  <c r="BM60" i="6"/>
  <c r="BN72" i="6"/>
  <c r="BN71" i="6"/>
  <c r="AX74" i="6"/>
  <c r="BJ70" i="6" s="1"/>
  <c r="BP56" i="6"/>
  <c r="AW74" i="6"/>
  <c r="BJ69" i="6" s="1"/>
  <c r="AV74" i="6"/>
  <c r="BJ68" i="6" s="1"/>
  <c r="AK51" i="6"/>
  <c r="BL10" i="6"/>
  <c r="BG10" i="6"/>
  <c r="BP10" i="6"/>
  <c r="BR19" i="6"/>
  <c r="BN23" i="6"/>
  <c r="BO114" i="6"/>
  <c r="BP22" i="6"/>
  <c r="BN100" i="6"/>
  <c r="BO99" i="6"/>
  <c r="AS105" i="6"/>
  <c r="BM86" i="6"/>
  <c r="BP63" i="6"/>
  <c r="BL59" i="6"/>
  <c r="BG59" i="6"/>
  <c r="BM48" i="6"/>
  <c r="BM45" i="6"/>
  <c r="AT51" i="6"/>
  <c r="BJ46" i="6" s="1"/>
  <c r="BM40" i="6"/>
  <c r="BR11" i="6"/>
  <c r="BQ15" i="6"/>
  <c r="BP20" i="6"/>
  <c r="BG20" i="6"/>
  <c r="BR28" i="6"/>
  <c r="BP28" i="6"/>
  <c r="BN99" i="6"/>
  <c r="BM102" i="6"/>
  <c r="AR105" i="6"/>
  <c r="BM99" i="6"/>
  <c r="BN101" i="6"/>
  <c r="BN103" i="6"/>
  <c r="BN94" i="6"/>
  <c r="BO103" i="6"/>
  <c r="BL95" i="6"/>
  <c r="BG95" i="6"/>
  <c r="BN87" i="6"/>
  <c r="BR83" i="6"/>
  <c r="BR62" i="6"/>
  <c r="BN37" i="6"/>
  <c r="AU51" i="6"/>
  <c r="BJ47" i="6" s="1"/>
  <c r="BP37" i="6"/>
  <c r="BP51" i="6" s="1"/>
  <c r="BL26" i="6"/>
  <c r="BM26" i="6"/>
  <c r="AW31" i="6"/>
  <c r="BQ8" i="6"/>
  <c r="BD31" i="6"/>
  <c r="AY31" i="6"/>
  <c r="AX31" i="6"/>
  <c r="BG12" i="6"/>
  <c r="BL12" i="6"/>
  <c r="BM16" i="6"/>
  <c r="BQ16" i="6"/>
  <c r="BQ21" i="6"/>
  <c r="BL29" i="6"/>
  <c r="BG29" i="6"/>
  <c r="BN97" i="6"/>
  <c r="BN102" i="6"/>
  <c r="BL101" i="6"/>
  <c r="BG101" i="6"/>
  <c r="BR82" i="6"/>
  <c r="BM61" i="6"/>
  <c r="BN61" i="6"/>
  <c r="BO38" i="6"/>
  <c r="AR51" i="6"/>
  <c r="BJ44" i="6" s="1"/>
  <c r="BP9" i="6"/>
  <c r="BN18" i="6"/>
  <c r="AL88" i="6"/>
  <c r="AM88" i="6"/>
  <c r="AN88" i="6"/>
  <c r="AO88" i="6"/>
  <c r="AK88" i="6"/>
  <c r="BM24" i="6"/>
  <c r="BL20" i="6"/>
  <c r="BL19" i="6"/>
  <c r="BL22" i="6"/>
  <c r="BL21" i="6"/>
  <c r="BL23" i="6"/>
  <c r="BL18" i="6"/>
  <c r="BO23" i="6"/>
  <c r="BO22" i="6"/>
  <c r="BO29" i="6"/>
  <c r="BO28" i="6"/>
  <c r="BN29" i="6"/>
  <c r="BM23" i="6"/>
  <c r="BN30" i="6"/>
  <c r="BM29" i="6"/>
  <c r="BN28" i="6"/>
  <c r="BM30" i="6"/>
  <c r="BM22" i="6"/>
  <c r="BM28" i="6"/>
  <c r="BO20" i="6"/>
  <c r="AJ114" i="6"/>
  <c r="BO12" i="6"/>
  <c r="AK114" i="6"/>
  <c r="BG111" i="6"/>
  <c r="BO14" i="6"/>
  <c r="BO19" i="6"/>
  <c r="AM114" i="6"/>
  <c r="BO10" i="6"/>
  <c r="BN12" i="6"/>
  <c r="BG110" i="6"/>
  <c r="BN11" i="6"/>
  <c r="BM9" i="6"/>
  <c r="AJ88" i="6"/>
  <c r="BM13" i="6"/>
  <c r="BO8" i="6"/>
  <c r="BN8" i="6"/>
  <c r="BN10" i="6"/>
  <c r="BN9" i="6"/>
  <c r="BO30" i="6"/>
  <c r="BO11" i="6"/>
  <c r="BM10" i="6"/>
  <c r="BN19" i="6"/>
  <c r="BO9" i="6"/>
  <c r="BO21" i="6"/>
  <c r="BO13" i="6"/>
  <c r="BG112" i="6"/>
  <c r="BG113" i="6"/>
  <c r="BM14" i="6"/>
  <c r="BM15" i="6"/>
  <c r="BN14" i="6"/>
  <c r="AL114" i="6"/>
  <c r="BN13" i="6"/>
  <c r="BN20" i="6"/>
  <c r="BN22" i="6"/>
  <c r="BM12" i="6"/>
  <c r="BM11" i="6"/>
  <c r="BM21" i="6"/>
  <c r="BM20" i="6"/>
  <c r="BN21" i="6"/>
  <c r="BS42" i="6" l="1"/>
  <c r="BS18" i="6"/>
  <c r="BS26" i="6"/>
  <c r="BS36" i="6"/>
  <c r="BS19" i="6"/>
  <c r="BS10" i="6"/>
  <c r="BS15" i="6"/>
  <c r="BS13" i="6"/>
  <c r="BS59" i="6"/>
  <c r="BS84" i="6"/>
  <c r="BS85" i="6"/>
  <c r="BS82" i="6"/>
  <c r="BS101" i="6"/>
  <c r="BS95" i="6"/>
  <c r="BS99" i="6"/>
  <c r="BS100" i="6"/>
  <c r="BS96" i="6"/>
  <c r="BS98" i="6"/>
  <c r="BS97" i="6"/>
  <c r="BS94" i="6"/>
  <c r="BS102" i="6"/>
  <c r="BS103" i="6"/>
  <c r="BS48" i="6"/>
  <c r="BS12" i="6"/>
  <c r="BS23" i="6"/>
  <c r="BS20" i="6"/>
  <c r="BS16" i="6"/>
  <c r="BS8" i="6"/>
  <c r="BS11" i="6"/>
  <c r="BS25" i="6"/>
  <c r="BS21" i="6"/>
  <c r="BS28" i="6"/>
  <c r="BS14" i="6"/>
  <c r="BS29" i="6"/>
  <c r="BS22" i="6"/>
  <c r="BS9" i="6"/>
  <c r="BS30" i="6"/>
  <c r="BS24" i="6"/>
  <c r="BS27" i="6"/>
  <c r="BS17" i="6"/>
  <c r="BS38" i="6"/>
  <c r="BS49" i="6"/>
  <c r="BS50" i="6"/>
  <c r="BS45" i="6"/>
  <c r="BS43" i="6"/>
  <c r="BS37" i="6"/>
  <c r="BS44" i="6"/>
  <c r="BS39" i="6"/>
  <c r="BS47" i="6"/>
  <c r="BS40" i="6"/>
  <c r="BS41" i="6"/>
  <c r="BS104" i="6"/>
  <c r="BS67" i="6"/>
  <c r="BS68" i="6"/>
  <c r="BS56" i="6"/>
  <c r="BS71" i="6"/>
  <c r="BS70" i="6"/>
  <c r="BS72" i="6"/>
  <c r="BS62" i="6"/>
  <c r="BS61" i="6"/>
  <c r="BS57" i="6"/>
  <c r="BS58" i="6"/>
  <c r="BS63" i="6"/>
  <c r="BS65" i="6"/>
  <c r="BS69" i="6"/>
  <c r="BS64" i="6"/>
  <c r="BS60" i="6"/>
  <c r="BS73" i="6"/>
  <c r="BS66" i="6"/>
  <c r="BS81" i="6"/>
  <c r="BS83" i="6"/>
  <c r="BS80" i="6"/>
  <c r="BS86" i="6"/>
  <c r="BS87" i="6"/>
  <c r="BJ80" i="6"/>
  <c r="BJ98" i="6"/>
  <c r="BJ84" i="6"/>
  <c r="BJ58" i="6"/>
  <c r="BJ104" i="6"/>
  <c r="BJ18" i="6"/>
  <c r="BJ13" i="6"/>
  <c r="BJ28" i="6"/>
  <c r="BJ94" i="6"/>
  <c r="BL114" i="6"/>
  <c r="BO88" i="6"/>
  <c r="BJ81" i="6"/>
  <c r="BJ82" i="6"/>
  <c r="BJ87" i="6"/>
  <c r="BJ60" i="6"/>
  <c r="BJ38" i="6"/>
  <c r="BR51" i="6"/>
  <c r="BJ16" i="6"/>
  <c r="BJ22" i="6"/>
  <c r="BJ21" i="6"/>
  <c r="BJ11" i="6"/>
  <c r="BJ23" i="6"/>
  <c r="BJ15" i="6"/>
  <c r="BJ111" i="6"/>
  <c r="BJ102" i="6"/>
  <c r="BJ97" i="6"/>
  <c r="BJ61" i="6"/>
  <c r="BJ79" i="6"/>
  <c r="BJ83" i="6"/>
  <c r="BJ10" i="6"/>
  <c r="BQ88" i="6"/>
  <c r="BO74" i="6"/>
  <c r="BJ101" i="6"/>
  <c r="BJ37" i="6"/>
  <c r="BJ63" i="6"/>
  <c r="BJ86" i="6"/>
  <c r="BJ110" i="6"/>
  <c r="BJ112" i="6"/>
  <c r="BO31" i="6"/>
  <c r="BJ113" i="6"/>
  <c r="BM88" i="6"/>
  <c r="BJ57" i="6"/>
  <c r="BJ96" i="6"/>
  <c r="BJ12" i="6"/>
  <c r="BS79" i="6"/>
  <c r="BR31" i="6"/>
  <c r="BJ103" i="6"/>
  <c r="BJ100" i="6"/>
  <c r="BJ99" i="6"/>
  <c r="BJ29" i="6"/>
  <c r="BJ56" i="6"/>
  <c r="BG74" i="6"/>
  <c r="BM105" i="6"/>
  <c r="BO105" i="6"/>
  <c r="BL74" i="6"/>
  <c r="BJ40" i="6"/>
  <c r="BJ93" i="6"/>
  <c r="BG105" i="6"/>
  <c r="BN105" i="6"/>
  <c r="BQ31" i="6"/>
  <c r="BJ95" i="6"/>
  <c r="BJ59" i="6"/>
  <c r="BN74" i="6"/>
  <c r="BJ9" i="6"/>
  <c r="BM74" i="6"/>
  <c r="BJ30" i="6"/>
  <c r="BJ39" i="6"/>
  <c r="BJ85" i="6"/>
  <c r="BJ62" i="6"/>
  <c r="BN88" i="6"/>
  <c r="BR88" i="6"/>
  <c r="BP31" i="6"/>
  <c r="BP74" i="6"/>
  <c r="BR74" i="6"/>
  <c r="BJ8" i="6"/>
  <c r="BG51" i="6"/>
  <c r="BJ36" i="6"/>
  <c r="BJ20" i="6"/>
  <c r="BJ64" i="6"/>
  <c r="BJ19" i="6"/>
  <c r="BG88" i="6"/>
  <c r="BL105" i="6"/>
  <c r="BG31" i="6"/>
  <c r="BL31" i="6"/>
  <c r="BS113" i="6"/>
  <c r="BL88" i="6"/>
  <c r="BS93" i="6"/>
  <c r="BS111" i="6"/>
  <c r="BS112" i="6"/>
  <c r="BG114" i="6"/>
  <c r="BM51" i="6"/>
  <c r="BN51" i="6"/>
  <c r="BO51" i="6"/>
  <c r="BL51" i="6"/>
  <c r="BM31" i="6"/>
  <c r="BN31" i="6"/>
  <c r="BJ74" i="6" l="1"/>
  <c r="BJ31" i="6"/>
  <c r="BS74" i="6"/>
  <c r="BS88" i="6"/>
  <c r="BS31" i="6"/>
  <c r="BJ51" i="6"/>
  <c r="BJ88" i="6"/>
  <c r="BS114" i="6"/>
  <c r="BJ114" i="6"/>
  <c r="BS105" i="6"/>
  <c r="BJ105" i="6"/>
  <c r="BS51"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<sst xmlns="http://schemas.openxmlformats.org/spreadsheetml/2006/main" count="2821" uniqueCount="710">
  <si>
    <t>412 Boston Post Rd, Amherst, NH 03031</t>
  </si>
  <si>
    <t>Coaches Boys 7-9</t>
  </si>
  <si>
    <t>School Name</t>
  </si>
  <si>
    <t>Address</t>
  </si>
  <si>
    <t>24 Townsend Hill Rd, Brookline, NH 03033</t>
  </si>
  <si>
    <t>18 Tremont St, Wilton, NH 03086</t>
  </si>
  <si>
    <t>7th-9th</t>
  </si>
  <si>
    <t>3rd/4th</t>
  </si>
  <si>
    <t>Team</t>
  </si>
  <si>
    <t>Name</t>
  </si>
  <si>
    <t>Email</t>
  </si>
  <si>
    <t>Cell Phone</t>
  </si>
  <si>
    <t>Town</t>
  </si>
  <si>
    <t>Amherst</t>
  </si>
  <si>
    <t>Milford</t>
  </si>
  <si>
    <t>Wilton</t>
  </si>
  <si>
    <t>HB</t>
  </si>
  <si>
    <t>Coaches Girls 5/6</t>
  </si>
  <si>
    <t>HB3</t>
  </si>
  <si>
    <t>Coaches Boys 5/6</t>
  </si>
  <si>
    <t>Coaches Girls 3/4</t>
  </si>
  <si>
    <t>Coaches Boys 3/4</t>
  </si>
  <si>
    <t xml:space="preserve">Town Coordinators </t>
  </si>
  <si>
    <t>HB2</t>
  </si>
  <si>
    <t>A1</t>
  </si>
  <si>
    <t>A3</t>
  </si>
  <si>
    <t>HB1</t>
  </si>
  <si>
    <t>A2</t>
  </si>
  <si>
    <t>New Ipswich</t>
  </si>
  <si>
    <t>500 Turnpike Road, New Ipswich, NH 03071</t>
  </si>
  <si>
    <t>171 Turnpike Road, New Ipswich, NH 03071</t>
  </si>
  <si>
    <t>Times</t>
  </si>
  <si>
    <t>Towns</t>
  </si>
  <si>
    <t>8:30am, 9:45am, 11am, 12:15pm, 1:30pm</t>
  </si>
  <si>
    <t>CSDA - Captain Samuel Douglass Academy</t>
  </si>
  <si>
    <t>MMS - Milford Middle School</t>
  </si>
  <si>
    <t>HHES - Highbridge Hill Elementary School</t>
  </si>
  <si>
    <t>BMS - Boynton Middle School</t>
  </si>
  <si>
    <t>FRES - Florence Rideout Elementary School</t>
  </si>
  <si>
    <t>SHS - Souhegan High School</t>
  </si>
  <si>
    <t>AMS - Amherst Middle School</t>
  </si>
  <si>
    <t>Rindge</t>
  </si>
  <si>
    <t>12:30pm, 1:45pm, 3pm, 4:15pm, 5:30pm</t>
  </si>
  <si>
    <t>Divisions</t>
  </si>
  <si>
    <t>3rd-6th</t>
  </si>
  <si>
    <t>HBMS - Hollis Brookline Middle School</t>
  </si>
  <si>
    <t>14 Cross Road, Amherst, NH 03031</t>
  </si>
  <si>
    <t>25 Main St, Hollis, NH 03049</t>
  </si>
  <si>
    <t>33 Osgood Rd, Milford, NH 03055</t>
  </si>
  <si>
    <t>Hollis Brookline</t>
  </si>
  <si>
    <t>5th-9th</t>
  </si>
  <si>
    <t>Brett Kilmer</t>
  </si>
  <si>
    <t>basketball@mcaa.us</t>
  </si>
  <si>
    <t>80 Heron Pond Rd, Milford, NH 03055</t>
  </si>
  <si>
    <t>HPES - Heron Pond Elementary School</t>
  </si>
  <si>
    <t>774-319-2508</t>
  </si>
  <si>
    <t>Blackout Dates</t>
  </si>
  <si>
    <t>Jamie Curran</t>
  </si>
  <si>
    <t>Boys 3/4</t>
  </si>
  <si>
    <t>Girls 3/4</t>
  </si>
  <si>
    <t>Boys 5/6</t>
  </si>
  <si>
    <t>Boys 7-9</t>
  </si>
  <si>
    <t>Girls 7-9</t>
  </si>
  <si>
    <t>Total</t>
  </si>
  <si>
    <t>Girls 5/6</t>
  </si>
  <si>
    <t>M1</t>
  </si>
  <si>
    <t>M2</t>
  </si>
  <si>
    <t>M3</t>
  </si>
  <si>
    <t>M4</t>
  </si>
  <si>
    <t>NI1</t>
  </si>
  <si>
    <t>NI2</t>
  </si>
  <si>
    <t xml:space="preserve">Week 1 </t>
  </si>
  <si>
    <t>Week 2</t>
  </si>
  <si>
    <t>Week 3</t>
  </si>
  <si>
    <t>Week 4</t>
  </si>
  <si>
    <t>Week 5</t>
  </si>
  <si>
    <t>Week 6</t>
  </si>
  <si>
    <t>Week 7</t>
  </si>
  <si>
    <t>Week 8</t>
  </si>
  <si>
    <t>JAMBOREE</t>
  </si>
  <si>
    <t>home</t>
  </si>
  <si>
    <t>Save the date!</t>
  </si>
  <si>
    <t>away</t>
  </si>
  <si>
    <t xml:space="preserve"> </t>
  </si>
  <si>
    <t>Home Games</t>
  </si>
  <si>
    <t>W1</t>
  </si>
  <si>
    <t>W2</t>
  </si>
  <si>
    <t>HUES</t>
  </si>
  <si>
    <t>BMS</t>
  </si>
  <si>
    <t>HHES</t>
  </si>
  <si>
    <t>HPES</t>
  </si>
  <si>
    <t>CSDA</t>
  </si>
  <si>
    <t>FRES</t>
  </si>
  <si>
    <t>Game</t>
  </si>
  <si>
    <t>Tip</t>
  </si>
  <si>
    <t>Gym</t>
  </si>
  <si>
    <t>SHS</t>
  </si>
  <si>
    <t>MMS</t>
  </si>
  <si>
    <t>AMS</t>
  </si>
  <si>
    <t>HBMS</t>
  </si>
  <si>
    <t>Max</t>
  </si>
  <si>
    <t>603-566-7510</t>
  </si>
  <si>
    <t>Slot</t>
  </si>
  <si>
    <t>NI</t>
  </si>
  <si>
    <t>Ttl</t>
  </si>
  <si>
    <t>Games against each Town</t>
  </si>
  <si>
    <t>A4</t>
  </si>
  <si>
    <t>A5</t>
  </si>
  <si>
    <t>R1</t>
  </si>
  <si>
    <t>Coaches Girls 7-9</t>
  </si>
  <si>
    <t>603-899-6847</t>
  </si>
  <si>
    <t>58 School St, Rindge, NH 03461</t>
  </si>
  <si>
    <r>
      <t>5</t>
    </r>
    <r>
      <rPr>
        <sz val="11"/>
        <color theme="1"/>
        <rFont val="Calibri"/>
        <family val="2"/>
      </rPr>
      <t>th-9th</t>
    </r>
  </si>
  <si>
    <t>RMS - Rindge Memorial School</t>
  </si>
  <si>
    <t>RMS</t>
  </si>
  <si>
    <t>jcormier20@yahoo.com</t>
  </si>
  <si>
    <t>603-562-5162</t>
  </si>
  <si>
    <t>jamiehbbc@gmail.com</t>
  </si>
  <si>
    <t>HB (Girls)</t>
  </si>
  <si>
    <t>HB (Boys)</t>
  </si>
  <si>
    <t>Jon Pierce</t>
  </si>
  <si>
    <t>jpierce@trg.com</t>
  </si>
  <si>
    <t>615-788-1384</t>
  </si>
  <si>
    <r>
      <t>9am (x2), 10:</t>
    </r>
    <r>
      <rPr>
        <sz val="11"/>
        <color theme="1"/>
        <rFont val="Calibri"/>
        <family val="2"/>
      </rPr>
      <t>15</t>
    </r>
    <r>
      <rPr>
        <sz val="11"/>
        <color rgb="FF000000"/>
        <rFont val="Calibri"/>
        <family val="2"/>
      </rPr>
      <t xml:space="preserve">am (x2), </t>
    </r>
    <r>
      <rPr>
        <sz val="11"/>
        <color theme="1"/>
        <rFont val="Calibri"/>
        <family val="2"/>
      </rPr>
      <t xml:space="preserve">11:30am (x2), </t>
    </r>
    <r>
      <rPr>
        <sz val="11"/>
        <color rgb="FF000000"/>
        <rFont val="Calibri"/>
        <family val="2"/>
      </rPr>
      <t>12</t>
    </r>
    <r>
      <rPr>
        <sz val="11"/>
        <color theme="1"/>
        <rFont val="Calibri"/>
        <family val="2"/>
      </rPr>
      <t>:45</t>
    </r>
    <r>
      <rPr>
        <sz val="11"/>
        <color rgb="FF000000"/>
        <rFont val="Calibri"/>
        <family val="2"/>
      </rPr>
      <t>pm (x2), 2pm (x2)</t>
    </r>
  </si>
  <si>
    <t>BALE - Bales School</t>
  </si>
  <si>
    <t>1 Elm St, Milford, NH 03055</t>
  </si>
  <si>
    <t>10am, 11:15am, 12:30pm, 1:45pm, 3pm</t>
  </si>
  <si>
    <t>11am, 12:15pm, 1:30pm, 2:45pm</t>
  </si>
  <si>
    <t>5th-6th G</t>
  </si>
  <si>
    <t>5th-6th B, 7th-9th</t>
  </si>
  <si>
    <t>A6</t>
  </si>
  <si>
    <t>5th/6th Boys - 18 teams</t>
  </si>
  <si>
    <t>BALE</t>
  </si>
  <si>
    <t>8:30am, 9:45am, 11am, 12:15pm, 1:30pm, 2:45pm, 4pm</t>
  </si>
  <si>
    <t>HB1 @ M1</t>
  </si>
  <si>
    <t>NI1 @ M1</t>
  </si>
  <si>
    <t>NI3</t>
  </si>
  <si>
    <t>A1 @ NI1</t>
  </si>
  <si>
    <t>A1 @ HB1</t>
  </si>
  <si>
    <t>A3 @ M3</t>
  </si>
  <si>
    <t>A2 @ W1</t>
  </si>
  <si>
    <t>A1 @ HB2</t>
  </si>
  <si>
    <t>HB2 @ M1</t>
  </si>
  <si>
    <t>HB1 @ A1</t>
  </si>
  <si>
    <t>A2 @ M2</t>
  </si>
  <si>
    <t>A1 @ R1</t>
  </si>
  <si>
    <t>W1 @ W2</t>
  </si>
  <si>
    <t>HB3 @ M2</t>
  </si>
  <si>
    <t>R1 @ A3</t>
  </si>
  <si>
    <t>M1 @ NI2</t>
  </si>
  <si>
    <t>A2 @ R1</t>
  </si>
  <si>
    <t>HB1 @ M3</t>
  </si>
  <si>
    <t>NI1 @ A3</t>
  </si>
  <si>
    <r>
      <t xml:space="preserve">R1 @ </t>
    </r>
    <r>
      <rPr>
        <b/>
        <sz val="11"/>
        <color theme="4"/>
        <rFont val="Calibri"/>
        <family val="2"/>
        <scheme val="minor"/>
      </rPr>
      <t>A5</t>
    </r>
  </si>
  <si>
    <t>Daniel Bemis</t>
  </si>
  <si>
    <t>Justin Cormier</t>
  </si>
  <si>
    <t>Craig Chandonnet</t>
  </si>
  <si>
    <t>Peterborough</t>
  </si>
  <si>
    <t>12/7</t>
  </si>
  <si>
    <t>Julia Chidester</t>
  </si>
  <si>
    <t>wjaabasketballnh@gmail.com</t>
  </si>
  <si>
    <t>jchidester@peterboroughnh.gov</t>
  </si>
  <si>
    <t>PES - Peterborough Elementary School</t>
  </si>
  <si>
    <t>17 High Street, Peterborough, NH 03458</t>
  </si>
  <si>
    <t>9:15am, 10:30am, 11:45am, 1pm</t>
  </si>
  <si>
    <t>2024-2025</t>
  </si>
  <si>
    <t>2023-2024</t>
  </si>
  <si>
    <t>cfraley@peterboroughnh.gov</t>
  </si>
  <si>
    <t>Craig Fraley</t>
  </si>
  <si>
    <t>10:30am, 11:45am, 1pm, 2:15pm</t>
  </si>
  <si>
    <t>12/14</t>
  </si>
  <si>
    <t>Start Date</t>
  </si>
  <si>
    <t>1:30pm, 2:45pm</t>
  </si>
  <si>
    <t>12/14, 12/21, 12/28</t>
  </si>
  <si>
    <t>12/21, 12/28</t>
  </si>
  <si>
    <t>12/7, 12/21, 12/28</t>
  </si>
  <si>
    <t>12/7, 12/21, 12/28, 2/15</t>
  </si>
  <si>
    <t>12/14, 12/21, 12/28, 1/18</t>
  </si>
  <si>
    <t>Ally Faircloth</t>
  </si>
  <si>
    <t>sports@rindgenh.gov</t>
  </si>
  <si>
    <t>3rd/4th (incl Rindge home games)</t>
  </si>
  <si>
    <t>12/7, 12/21, 12/28, 1/18, 2/8</t>
  </si>
  <si>
    <t>HB4</t>
  </si>
  <si>
    <t>NI4</t>
  </si>
  <si>
    <t>P1</t>
  </si>
  <si>
    <t>P2</t>
  </si>
  <si>
    <t>Eric Bell</t>
  </si>
  <si>
    <t>Rob Gumb</t>
  </si>
  <si>
    <t>Aaron Duguay</t>
  </si>
  <si>
    <t>Matt McQuaid</t>
  </si>
  <si>
    <t>David Woolrich</t>
  </si>
  <si>
    <t>Kenta Hood</t>
  </si>
  <si>
    <t>David Gilbert</t>
  </si>
  <si>
    <t>Stephanie Sposato</t>
  </si>
  <si>
    <t>Matt Raiche</t>
  </si>
  <si>
    <t>Kevin Zomchek</t>
  </si>
  <si>
    <t>Rich Anderson</t>
  </si>
  <si>
    <t>mraiche@centralceilings.com</t>
  </si>
  <si>
    <t>(508) 328-0540</t>
  </si>
  <si>
    <t>(978) 761-5885</t>
  </si>
  <si>
    <t>kmzomchek@gmail.com</t>
  </si>
  <si>
    <t>(617) 840-6591</t>
  </si>
  <si>
    <t>richanderson1@outlook.com</t>
  </si>
  <si>
    <t>Carolyn Walley</t>
  </si>
  <si>
    <t>(603) 264-7598</t>
  </si>
  <si>
    <t>walley15@gmail.com</t>
  </si>
  <si>
    <t>(339) 223-3393</t>
  </si>
  <si>
    <t>sposato@ll.mit.edu</t>
  </si>
  <si>
    <t>(978) 877-7353</t>
  </si>
  <si>
    <t>vidgilbert@gmail.com</t>
  </si>
  <si>
    <t>(405) 517-7973</t>
  </si>
  <si>
    <t>kentathood@gmail.com</t>
  </si>
  <si>
    <t>(774) 254-1747</t>
  </si>
  <si>
    <t>christopher.brien@yahoo.com</t>
  </si>
  <si>
    <t>Christopher Brien</t>
  </si>
  <si>
    <t>david.woolrich@gmail.com</t>
  </si>
  <si>
    <t>tylerhmccarthy@gmail.com</t>
  </si>
  <si>
    <t>Tyler McCarthy</t>
  </si>
  <si>
    <t>(978) 618-3488</t>
  </si>
  <si>
    <t>ericxbell@gmail.com</t>
  </si>
  <si>
    <t>(781) 608-2834</t>
  </si>
  <si>
    <t>arduguay@gmail.com</t>
  </si>
  <si>
    <t>robgumb@gmail.com</t>
  </si>
  <si>
    <t>(978) 808-6834</t>
  </si>
  <si>
    <t>(413) 374-5248</t>
  </si>
  <si>
    <t>mcquam@gmail.com</t>
  </si>
  <si>
    <t>Saturday 12/7</t>
  </si>
  <si>
    <t>Saturday 12/14</t>
  </si>
  <si>
    <t>Saturday 1/4</t>
  </si>
  <si>
    <t>Saturday 1/11</t>
  </si>
  <si>
    <t>Saturday 1/18</t>
  </si>
  <si>
    <t>Saturday 1/25</t>
  </si>
  <si>
    <t>Saturday 2/1</t>
  </si>
  <si>
    <t>Saturday 2/8</t>
  </si>
  <si>
    <t>2/15</t>
  </si>
  <si>
    <r>
      <t xml:space="preserve">Jamboree: </t>
    </r>
    <r>
      <rPr>
        <sz val="11"/>
        <color theme="1"/>
        <rFont val="Calibri"/>
        <family val="2"/>
        <scheme val="minor"/>
      </rPr>
      <t>Saturday, 2/15/2025</t>
    </r>
  </si>
  <si>
    <r>
      <t xml:space="preserve">Regular Season: </t>
    </r>
    <r>
      <rPr>
        <sz val="11"/>
        <color theme="1"/>
        <rFont val="Calibri"/>
        <family val="2"/>
        <scheme val="minor"/>
      </rPr>
      <t>Saturdays, 12/7/2024 - 2/8/2025</t>
    </r>
  </si>
  <si>
    <t>3rd/4th Boys - 23 teams</t>
  </si>
  <si>
    <t>3rd/4th Girls - 15 teams</t>
  </si>
  <si>
    <t>7th-9th Girls - 0 teams</t>
  </si>
  <si>
    <t>Peter.</t>
  </si>
  <si>
    <t>5th/6th Girls - 9 teams</t>
  </si>
  <si>
    <t>7th-9th Boys - 12 teams</t>
  </si>
  <si>
    <t>12/14, 12/21, 12/28, 2/1</t>
  </si>
  <si>
    <t>11:30am, 12:45pm, 2pm, 3:15pm</t>
  </si>
  <si>
    <t>No AMS, HB, Milford, NI</t>
  </si>
  <si>
    <t>No Milford</t>
  </si>
  <si>
    <t>No SHS, Milford</t>
  </si>
  <si>
    <t>No SHS, RMS, FRES</t>
  </si>
  <si>
    <t>No RMS</t>
  </si>
  <si>
    <t>PES</t>
  </si>
  <si>
    <t>Souhegan Valley Basketball League (SVBL)</t>
  </si>
  <si>
    <t>603-548-2828</t>
  </si>
  <si>
    <t>Dan Black</t>
  </si>
  <si>
    <t>danielblack007@gmail.com</t>
  </si>
  <si>
    <t>Dave Marshall</t>
  </si>
  <si>
    <t>davidmarshall365@gmail.com</t>
  </si>
  <si>
    <t>Dave Proulx</t>
  </si>
  <si>
    <t>dponbass@gmail.com</t>
  </si>
  <si>
    <t>603-321-2185</t>
  </si>
  <si>
    <t>Nick Grasso</t>
  </si>
  <si>
    <t>ngrasso97@gmail.com</t>
  </si>
  <si>
    <t>774-279-0752</t>
  </si>
  <si>
    <t>Phil Perron</t>
  </si>
  <si>
    <t>pperron2002@yahoo.com</t>
  </si>
  <si>
    <t>617-372-6981</t>
  </si>
  <si>
    <t>John Mcbride</t>
  </si>
  <si>
    <t>jmcbride610@yahoo.com</t>
  </si>
  <si>
    <t>603-759-9384</t>
  </si>
  <si>
    <t>Brenner Webb</t>
  </si>
  <si>
    <t>bgwebb@gmail.com</t>
  </si>
  <si>
    <t>Jeff Duckless</t>
  </si>
  <si>
    <t>jeff.duckless@dixiegroup.com</t>
  </si>
  <si>
    <t>603-785-4234</t>
  </si>
  <si>
    <t>Nate Provencher</t>
  </si>
  <si>
    <t>Nathan.Provencher@fmr.com</t>
  </si>
  <si>
    <t>603-801-4490</t>
  </si>
  <si>
    <t>Tali McBride</t>
  </si>
  <si>
    <t>tali.mcbride@gmail.com</t>
  </si>
  <si>
    <t>Chris Corey</t>
  </si>
  <si>
    <t>chriscoreynh@gmail.com</t>
  </si>
  <si>
    <t>Kelly Manor</t>
  </si>
  <si>
    <t>kellyjmanor@gmail.com</t>
  </si>
  <si>
    <t>225-326-3303</t>
  </si>
  <si>
    <t>603-459-4469</t>
  </si>
  <si>
    <t>603-508-9040</t>
  </si>
  <si>
    <t>Kevin Barbosa</t>
  </si>
  <si>
    <t>kevin.h.barbosa@gmail.com</t>
  </si>
  <si>
    <t>Phil Blanchard</t>
  </si>
  <si>
    <t>philblanchardiv@yahoo.com</t>
  </si>
  <si>
    <t>603-321-9387</t>
  </si>
  <si>
    <t>Sean Yamamoto</t>
  </si>
  <si>
    <t>yamamoto.sean@gmail.com</t>
  </si>
  <si>
    <t>Matt Longo</t>
  </si>
  <si>
    <t>matthewt.longo@gmail.com</t>
  </si>
  <si>
    <t>Kelly Thellen</t>
  </si>
  <si>
    <t>kellyjoslin1@gmail.com</t>
  </si>
  <si>
    <t>A2 @ A4</t>
  </si>
  <si>
    <r>
      <t xml:space="preserve">P1 @ </t>
    </r>
    <r>
      <rPr>
        <b/>
        <sz val="11"/>
        <color theme="7"/>
        <rFont val="Calibri"/>
        <family val="2"/>
        <scheme val="minor"/>
      </rPr>
      <t>A2</t>
    </r>
  </si>
  <si>
    <t>A1 @ W2</t>
  </si>
  <si>
    <t>A3 @ W1</t>
  </si>
  <si>
    <r>
      <t xml:space="preserve">A4 @ </t>
    </r>
    <r>
      <rPr>
        <b/>
        <sz val="11"/>
        <color theme="6"/>
        <rFont val="Calibri"/>
        <family val="2"/>
        <scheme val="minor"/>
      </rPr>
      <t>P2</t>
    </r>
  </si>
  <si>
    <r>
      <t xml:space="preserve">P1 @ </t>
    </r>
    <r>
      <rPr>
        <b/>
        <sz val="11"/>
        <color theme="6"/>
        <rFont val="Calibri"/>
        <family val="2"/>
        <scheme val="minor"/>
      </rPr>
      <t>P2</t>
    </r>
  </si>
  <si>
    <r>
      <rPr>
        <b/>
        <sz val="11"/>
        <color theme="7"/>
        <rFont val="Calibri"/>
        <family val="2"/>
        <scheme val="minor"/>
      </rPr>
      <t>A2</t>
    </r>
    <r>
      <rPr>
        <sz val="11"/>
        <color theme="1"/>
        <rFont val="Calibri"/>
        <family val="2"/>
        <scheme val="minor"/>
      </rPr>
      <t xml:space="preserve"> @ A1</t>
    </r>
  </si>
  <si>
    <t>W1 @ R1</t>
  </si>
  <si>
    <t>A3 @ HB3</t>
  </si>
  <si>
    <t>A4 @ HB4</t>
  </si>
  <si>
    <t>W2 @ M2</t>
  </si>
  <si>
    <t>M4 @ NI2</t>
  </si>
  <si>
    <t>A1 @ P1</t>
  </si>
  <si>
    <r>
      <t xml:space="preserve">NI1 @ </t>
    </r>
    <r>
      <rPr>
        <b/>
        <sz val="11"/>
        <color theme="7"/>
        <rFont val="Calibri"/>
        <family val="2"/>
        <scheme val="minor"/>
      </rPr>
      <t>HB2</t>
    </r>
  </si>
  <si>
    <r>
      <t xml:space="preserve">W1 @ </t>
    </r>
    <r>
      <rPr>
        <b/>
        <sz val="11"/>
        <color theme="7"/>
        <rFont val="Calibri"/>
        <family val="2"/>
        <scheme val="minor"/>
      </rPr>
      <t>HB2</t>
    </r>
  </si>
  <si>
    <t>NI4 @ P1</t>
  </si>
  <si>
    <t>R1 @ M2</t>
  </si>
  <si>
    <t>HB3 @ M3</t>
  </si>
  <si>
    <r>
      <t xml:space="preserve">NI3 @ </t>
    </r>
    <r>
      <rPr>
        <b/>
        <sz val="11"/>
        <color theme="4"/>
        <rFont val="Calibri"/>
        <family val="2"/>
        <scheme val="minor"/>
      </rPr>
      <t>P2</t>
    </r>
  </si>
  <si>
    <t>A6 @ NI1</t>
  </si>
  <si>
    <r>
      <t xml:space="preserve">A2 @ </t>
    </r>
    <r>
      <rPr>
        <b/>
        <sz val="11"/>
        <color theme="5"/>
        <rFont val="Calibri"/>
        <family val="2"/>
        <scheme val="minor"/>
      </rPr>
      <t>NI2</t>
    </r>
  </si>
  <si>
    <r>
      <t xml:space="preserve">W1 @ </t>
    </r>
    <r>
      <rPr>
        <b/>
        <sz val="11"/>
        <color theme="5"/>
        <rFont val="Calibri"/>
        <family val="2"/>
        <scheme val="minor"/>
      </rPr>
      <t>NI2</t>
    </r>
  </si>
  <si>
    <t>P1 @ HB1</t>
  </si>
  <si>
    <t>W1 @ M1</t>
  </si>
  <si>
    <t>W2 @ NI2</t>
  </si>
  <si>
    <t>P2 @ M2</t>
  </si>
  <si>
    <t>A4 @ M4</t>
  </si>
  <si>
    <t>BYE</t>
  </si>
  <si>
    <r>
      <t xml:space="preserve">A2 @ </t>
    </r>
    <r>
      <rPr>
        <b/>
        <sz val="11"/>
        <color theme="4"/>
        <rFont val="Calibri"/>
        <family val="2"/>
        <scheme val="minor"/>
      </rPr>
      <t>P2</t>
    </r>
  </si>
  <si>
    <t>Jill Pignatiello</t>
  </si>
  <si>
    <t>Doug Thompson</t>
  </si>
  <si>
    <t>nhflatlander@yahoo.com</t>
  </si>
  <si>
    <t>jpignatiello@hotmail.com</t>
  </si>
  <si>
    <t>(603) 300-7978</t>
  </si>
  <si>
    <t>(603) 759-2408</t>
  </si>
  <si>
    <t>Roz Hanchett</t>
  </si>
  <si>
    <t>rosalind.pelletier@gmail.com</t>
  </si>
  <si>
    <t>(603) 562-5892</t>
  </si>
  <si>
    <t>John Wood</t>
  </si>
  <si>
    <t>Dylan Adams</t>
  </si>
  <si>
    <t>john.s.wood@gmail.com</t>
  </si>
  <si>
    <t>603-933-8265</t>
  </si>
  <si>
    <t>dylan.k.adams1@gmail.com</t>
  </si>
  <si>
    <t>(603) 831-1978</t>
  </si>
  <si>
    <t>603-933-9413</t>
  </si>
  <si>
    <t>603-933-1604</t>
  </si>
  <si>
    <t>5th-6th</t>
  </si>
  <si>
    <t>8:15am, 1:15pm (if avail: 9:30am, 10:45am, 12pm)</t>
  </si>
  <si>
    <t>HB2 @ A2</t>
  </si>
  <si>
    <t>Joe Conley</t>
  </si>
  <si>
    <t>josephconley@gmail.com</t>
  </si>
  <si>
    <t>Jimmy Mariany</t>
  </si>
  <si>
    <t>jimmy@mariany.com</t>
  </si>
  <si>
    <t>Alex Guilbeault</t>
  </si>
  <si>
    <t>agracing32@gmail.com</t>
  </si>
  <si>
    <t>Tyler Bishop</t>
  </si>
  <si>
    <t>tylerbishop12@gmail.com</t>
  </si>
  <si>
    <t>Brian Alejandro</t>
  </si>
  <si>
    <t>colbynsophia@gmail.com</t>
  </si>
  <si>
    <t>Eric Bowden</t>
  </si>
  <si>
    <t>ericbowden802@gmail.com</t>
  </si>
  <si>
    <t>Erik Croswell</t>
  </si>
  <si>
    <t>erikcroswell@gmail.com</t>
  </si>
  <si>
    <t>Shawn Burke</t>
  </si>
  <si>
    <t>shawn.burke@elystech.com</t>
  </si>
  <si>
    <t>Matthew Crow</t>
  </si>
  <si>
    <t>mcrow44@gmail.com</t>
  </si>
  <si>
    <t>Jeremy Bonafilia</t>
  </si>
  <si>
    <t>jbonafilia@yahoo.com</t>
  </si>
  <si>
    <t>Kyle Rodimon</t>
  </si>
  <si>
    <t>kyler@chappell.com</t>
  </si>
  <si>
    <t>Frank DeFranco</t>
  </si>
  <si>
    <t>defranco.frank@gmail.com</t>
  </si>
  <si>
    <t>Megan LaFlam</t>
  </si>
  <si>
    <t>megan.santor@yahoo.com</t>
  </si>
  <si>
    <t>Rhiannon Dowd</t>
  </si>
  <si>
    <t>rdowd134@gmail.com</t>
  </si>
  <si>
    <t>Andrew York</t>
  </si>
  <si>
    <t>andrewscottyork@icloud.com</t>
  </si>
  <si>
    <t>603-247-7310</t>
  </si>
  <si>
    <t>W2 @ A6</t>
  </si>
  <si>
    <t>W1 @ A1</t>
  </si>
  <si>
    <t>(603) 548-2828</t>
  </si>
  <si>
    <t>Radley Perrine</t>
  </si>
  <si>
    <t>rperrine22@gmail.com</t>
  </si>
  <si>
    <t>(603) 674-1111</t>
  </si>
  <si>
    <t>Tim Conway</t>
  </si>
  <si>
    <t>tconway@conval.edu</t>
  </si>
  <si>
    <t>(603) 714-1086</t>
  </si>
  <si>
    <t>Rick Corron</t>
  </si>
  <si>
    <t>corronrick@yahoo.com</t>
  </si>
  <si>
    <t>(603) 801-4184</t>
  </si>
  <si>
    <t>Dan Knisell</t>
  </si>
  <si>
    <t>danielknisell@yahoo.com</t>
  </si>
  <si>
    <t>(978) 860-6080</t>
  </si>
  <si>
    <t>Todd Robichaud</t>
  </si>
  <si>
    <t>todd.robichaud@yahoo.com</t>
  </si>
  <si>
    <t>(603) 365-5723</t>
  </si>
  <si>
    <t>Rachel Robichaud</t>
  </si>
  <si>
    <t>racheltherocket@gmail.com</t>
  </si>
  <si>
    <t>(603) 365-5386</t>
  </si>
  <si>
    <t>A3 @ HB1</t>
  </si>
  <si>
    <t>M3 @ A1</t>
  </si>
  <si>
    <t>NI2 @ NI1</t>
  </si>
  <si>
    <t>HB2 @ M4</t>
  </si>
  <si>
    <t>M1 @ A2</t>
  </si>
  <si>
    <t>M2 @ HB3</t>
  </si>
  <si>
    <t>NI2 @ R1</t>
  </si>
  <si>
    <r>
      <t xml:space="preserve">NI2 @ </t>
    </r>
    <r>
      <rPr>
        <b/>
        <sz val="11"/>
        <color theme="5"/>
        <rFont val="Calibri"/>
        <family val="2"/>
        <scheme val="minor"/>
      </rPr>
      <t>R1</t>
    </r>
  </si>
  <si>
    <r>
      <t xml:space="preserve">W1 @ </t>
    </r>
    <r>
      <rPr>
        <b/>
        <sz val="11"/>
        <color theme="5"/>
        <rFont val="Calibri"/>
        <family val="2"/>
        <scheme val="minor"/>
      </rPr>
      <t>R1</t>
    </r>
  </si>
  <si>
    <t>M2 @ HB1</t>
  </si>
  <si>
    <t>P2 @ W2</t>
  </si>
  <si>
    <t>M1 @ HB3</t>
  </si>
  <si>
    <t>A2 @ A1</t>
  </si>
  <si>
    <t>NI1 @ P1</t>
  </si>
  <si>
    <t>A3 @ A4</t>
  </si>
  <si>
    <t>M2 @ HB2</t>
  </si>
  <si>
    <t>W1 @ M3</t>
  </si>
  <si>
    <t>HB1 @ M4</t>
  </si>
  <si>
    <t>A2 @ M1</t>
  </si>
  <si>
    <t>R1 @ P1</t>
  </si>
  <si>
    <t>W2 @ HB1</t>
  </si>
  <si>
    <t>M3 @ W1</t>
  </si>
  <si>
    <t>M2 @ A3</t>
  </si>
  <si>
    <r>
      <t xml:space="preserve">A1 @ </t>
    </r>
    <r>
      <rPr>
        <b/>
        <sz val="11"/>
        <color theme="7"/>
        <rFont val="Calibri"/>
        <family val="2"/>
        <scheme val="minor"/>
      </rPr>
      <t>M1</t>
    </r>
  </si>
  <si>
    <r>
      <t xml:space="preserve">HB3 @ </t>
    </r>
    <r>
      <rPr>
        <b/>
        <sz val="11"/>
        <color theme="7"/>
        <rFont val="Calibri"/>
        <family val="2"/>
        <scheme val="minor"/>
      </rPr>
      <t>M1</t>
    </r>
  </si>
  <si>
    <t>HB3 @ M4</t>
  </si>
  <si>
    <t>M2 @ A5</t>
  </si>
  <si>
    <t>R1 @ NI4</t>
  </si>
  <si>
    <t>P1 @ NI3</t>
  </si>
  <si>
    <t>HB2 @ HB1</t>
  </si>
  <si>
    <r>
      <t xml:space="preserve">P2 @ </t>
    </r>
    <r>
      <rPr>
        <b/>
        <sz val="11"/>
        <color theme="4"/>
        <rFont val="Calibri"/>
        <family val="2"/>
        <scheme val="minor"/>
      </rPr>
      <t>W2</t>
    </r>
  </si>
  <si>
    <t>HB4 @ M3</t>
  </si>
  <si>
    <t>A1 @ A6</t>
  </si>
  <si>
    <t>A4 @ A3</t>
  </si>
  <si>
    <r>
      <rPr>
        <b/>
        <sz val="11"/>
        <color theme="4"/>
        <rFont val="Calibri"/>
        <family val="2"/>
        <scheme val="minor"/>
      </rPr>
      <t>W2</t>
    </r>
    <r>
      <rPr>
        <sz val="11"/>
        <rFont val="Calibri"/>
        <family val="2"/>
        <scheme val="minor"/>
      </rPr>
      <t xml:space="preserve"> @ W1</t>
    </r>
  </si>
  <si>
    <t>recdirector@rindgenh.gov</t>
  </si>
  <si>
    <t>Mark Griffin</t>
  </si>
  <si>
    <t>mark.griffin2085@gmail.com</t>
  </si>
  <si>
    <t>(603) 562-7800</t>
  </si>
  <si>
    <t>Nick Ray</t>
  </si>
  <si>
    <t>nhnick@protonmail.com</t>
  </si>
  <si>
    <t>(598) 450-4611</t>
  </si>
  <si>
    <t>clab3113@gmail.com</t>
  </si>
  <si>
    <t>(603) 532-8720</t>
  </si>
  <si>
    <t>Chris Labrecque</t>
  </si>
  <si>
    <t>Liza Hill</t>
  </si>
  <si>
    <t>Liza.hillfam@gmail.com</t>
  </si>
  <si>
    <t>(603) 320-5645</t>
  </si>
  <si>
    <t>M4 @ A1</t>
  </si>
  <si>
    <t>A6 @ A2</t>
  </si>
  <si>
    <t>A3 @ M2</t>
  </si>
  <si>
    <t>M3 @ M1</t>
  </si>
  <si>
    <t>A5 @ HB2</t>
  </si>
  <si>
    <t>HB4 @ HB3</t>
  </si>
  <si>
    <t>HB1 @ W2</t>
  </si>
  <si>
    <t>P2 @ R1</t>
  </si>
  <si>
    <t>W1 @ A4</t>
  </si>
  <si>
    <t>A3 @ A1</t>
  </si>
  <si>
    <r>
      <t xml:space="preserve">P1 @ </t>
    </r>
    <r>
      <rPr>
        <b/>
        <sz val="11"/>
        <color theme="7"/>
        <rFont val="Calibri"/>
        <family val="2"/>
        <scheme val="minor"/>
      </rPr>
      <t>M2</t>
    </r>
  </si>
  <si>
    <t>HB2 @ HB3</t>
  </si>
  <si>
    <t>M1 @ HB1</t>
  </si>
  <si>
    <t>W1 @ A2</t>
  </si>
  <si>
    <t>NI1 @ W2</t>
  </si>
  <si>
    <t>HB1 @ HB2</t>
  </si>
  <si>
    <t>NI1 @ A2</t>
  </si>
  <si>
    <t>A1 @ NI2</t>
  </si>
  <si>
    <t>NI1 @ M2</t>
  </si>
  <si>
    <t>M4 @ A3</t>
  </si>
  <si>
    <t>HB3 @ A2</t>
  </si>
  <si>
    <t>M1 @ M3</t>
  </si>
  <si>
    <t>HB1 @ W1</t>
  </si>
  <si>
    <r>
      <t xml:space="preserve">R1 @ </t>
    </r>
    <r>
      <rPr>
        <b/>
        <sz val="11"/>
        <color theme="5"/>
        <rFont val="Calibri"/>
        <family val="2"/>
        <scheme val="minor"/>
      </rPr>
      <t>M1</t>
    </r>
  </si>
  <si>
    <t>M4 @ M2</t>
  </si>
  <si>
    <t>R1 @ NI1</t>
  </si>
  <si>
    <t>A1 @ HB3</t>
  </si>
  <si>
    <t>A2 @ A3</t>
  </si>
  <si>
    <t>W2 @ W1</t>
  </si>
  <si>
    <t>A2 @ HB3</t>
  </si>
  <si>
    <t>NI4 @ P2</t>
  </si>
  <si>
    <t>HB3 @ HB2</t>
  </si>
  <si>
    <t>P1 @ R1</t>
  </si>
  <si>
    <t>W1 @ P2</t>
  </si>
  <si>
    <t>A2 @ NI1</t>
  </si>
  <si>
    <t>A5 @ NI3</t>
  </si>
  <si>
    <t>A4 @ NI1</t>
  </si>
  <si>
    <t>HB1 @ HB4</t>
  </si>
  <si>
    <r>
      <t xml:space="preserve">A3 @ </t>
    </r>
    <r>
      <rPr>
        <sz val="11"/>
        <color theme="1"/>
        <rFont val="Calibri"/>
        <family val="2"/>
        <scheme val="minor"/>
      </rPr>
      <t>HB4</t>
    </r>
  </si>
  <si>
    <t>R1 @ HB1</t>
  </si>
  <si>
    <r>
      <t xml:space="preserve">HB2 @ </t>
    </r>
    <r>
      <rPr>
        <b/>
        <sz val="11"/>
        <color theme="4"/>
        <rFont val="Calibri"/>
        <family val="2"/>
        <scheme val="minor"/>
      </rPr>
      <t>W1</t>
    </r>
  </si>
  <si>
    <r>
      <t xml:space="preserve">A6 @ </t>
    </r>
    <r>
      <rPr>
        <b/>
        <sz val="11"/>
        <color theme="4"/>
        <rFont val="Calibri"/>
        <family val="2"/>
        <scheme val="minor"/>
      </rPr>
      <t>W1</t>
    </r>
  </si>
  <si>
    <t>W2 @ P1</t>
  </si>
  <si>
    <t>HB3 @ W2</t>
  </si>
  <si>
    <t>A3 @ P1</t>
  </si>
  <si>
    <t>A2 @ NI2</t>
  </si>
  <si>
    <t>A1 @ W1</t>
  </si>
  <si>
    <t>NI1 @ NI2</t>
  </si>
  <si>
    <r>
      <t xml:space="preserve">W1 @ </t>
    </r>
    <r>
      <rPr>
        <b/>
        <sz val="11"/>
        <color theme="5"/>
        <rFont val="Calibri"/>
        <family val="2"/>
        <scheme val="minor"/>
      </rPr>
      <t>NI1</t>
    </r>
  </si>
  <si>
    <t>NI2 @ A2</t>
  </si>
  <si>
    <t>HB1 @ HB3</t>
  </si>
  <si>
    <t>A4 @ A1</t>
  </si>
  <si>
    <t>HB1 @ A2</t>
  </si>
  <si>
    <t>NI1 @ HB2</t>
  </si>
  <si>
    <r>
      <t xml:space="preserve">HB1 @ </t>
    </r>
    <r>
      <rPr>
        <b/>
        <sz val="11"/>
        <color theme="5"/>
        <rFont val="Calibri"/>
        <family val="2"/>
        <scheme val="minor"/>
      </rPr>
      <t>NI1</t>
    </r>
  </si>
  <si>
    <t>W2 @ NI1</t>
  </si>
  <si>
    <t>A3 @ NI2</t>
  </si>
  <si>
    <t>P2 @ NI1</t>
  </si>
  <si>
    <t>NI2 @ P1</t>
  </si>
  <si>
    <t>P1 @ P2</t>
  </si>
  <si>
    <t>M2 @ M4</t>
  </si>
  <si>
    <t>M1 @ W2</t>
  </si>
  <si>
    <t>W1 @ NI4</t>
  </si>
  <si>
    <t>A2 @ HB2</t>
  </si>
  <si>
    <t>HB2 @ A1</t>
  </si>
  <si>
    <t>M2 @ A1</t>
  </si>
  <si>
    <t>NI2 @ M2</t>
  </si>
  <si>
    <r>
      <t xml:space="preserve">M1 @ </t>
    </r>
    <r>
      <rPr>
        <b/>
        <sz val="11"/>
        <color theme="5"/>
        <rFont val="Calibri"/>
        <family val="2"/>
        <scheme val="minor"/>
      </rPr>
      <t>HB1</t>
    </r>
  </si>
  <si>
    <r>
      <t xml:space="preserve">R1 @ </t>
    </r>
    <r>
      <rPr>
        <b/>
        <sz val="11"/>
        <color theme="5"/>
        <rFont val="Calibri"/>
        <family val="2"/>
        <scheme val="minor"/>
      </rPr>
      <t>HB1</t>
    </r>
  </si>
  <si>
    <t>M1 @ HB2</t>
  </si>
  <si>
    <t>HB3 @ NI2</t>
  </si>
  <si>
    <r>
      <t xml:space="preserve">HB3 @ </t>
    </r>
    <r>
      <rPr>
        <b/>
        <sz val="11"/>
        <color theme="4"/>
        <rFont val="Calibri"/>
        <family val="2"/>
        <scheme val="minor"/>
      </rPr>
      <t>A3</t>
    </r>
  </si>
  <si>
    <t>HB4 @ A6</t>
  </si>
  <si>
    <r>
      <t xml:space="preserve">NI3 @ </t>
    </r>
    <r>
      <rPr>
        <b/>
        <sz val="11"/>
        <color theme="4"/>
        <rFont val="Calibri"/>
        <family val="2"/>
        <scheme val="minor"/>
      </rPr>
      <t>A3</t>
    </r>
  </si>
  <si>
    <t>NI2 @ A4</t>
  </si>
  <si>
    <r>
      <t xml:space="preserve">NI2 @ </t>
    </r>
    <r>
      <rPr>
        <b/>
        <sz val="11"/>
        <color theme="4"/>
        <rFont val="Calibri"/>
        <family val="2"/>
        <scheme val="minor"/>
      </rPr>
      <t>NI3</t>
    </r>
  </si>
  <si>
    <r>
      <rPr>
        <b/>
        <sz val="11"/>
        <color theme="4"/>
        <rFont val="Calibri"/>
        <family val="2"/>
        <scheme val="minor"/>
      </rPr>
      <t>NI3</t>
    </r>
    <r>
      <rPr>
        <sz val="11"/>
        <rFont val="Calibri"/>
        <family val="2"/>
        <scheme val="minor"/>
      </rPr>
      <t xml:space="preserve"> @ NI4</t>
    </r>
  </si>
  <si>
    <r>
      <t xml:space="preserve">W2 @ </t>
    </r>
    <r>
      <rPr>
        <b/>
        <sz val="11"/>
        <color theme="7"/>
        <rFont val="Calibri"/>
        <family val="2"/>
        <scheme val="minor"/>
      </rPr>
      <t>NI2</t>
    </r>
  </si>
  <si>
    <r>
      <t xml:space="preserve">P1 @ </t>
    </r>
    <r>
      <rPr>
        <b/>
        <sz val="11"/>
        <color theme="7"/>
        <rFont val="Calibri"/>
        <family val="2"/>
        <scheme val="minor"/>
      </rPr>
      <t>NI2</t>
    </r>
  </si>
  <si>
    <t>R1 @ HB3</t>
  </si>
  <si>
    <t>R1 @ M4</t>
  </si>
  <si>
    <t>P2 @ NI2</t>
  </si>
  <si>
    <t>HB2 @ W2</t>
  </si>
  <si>
    <t>HB3 @ W1</t>
  </si>
  <si>
    <t>M1 @ A4</t>
  </si>
  <si>
    <t>A2 @ M3</t>
  </si>
  <si>
    <r>
      <t xml:space="preserve">M2 @ </t>
    </r>
    <r>
      <rPr>
        <b/>
        <sz val="11"/>
        <color theme="5"/>
        <rFont val="Calibri"/>
        <family val="2"/>
        <scheme val="minor"/>
      </rPr>
      <t>M1</t>
    </r>
  </si>
  <si>
    <t>NI2 @ M3</t>
  </si>
  <si>
    <t>HB2 @ M2</t>
  </si>
  <si>
    <t>A1 @ M1</t>
  </si>
  <si>
    <r>
      <t xml:space="preserve">M1 @ </t>
    </r>
    <r>
      <rPr>
        <b/>
        <sz val="11"/>
        <color theme="5"/>
        <rFont val="Calibri"/>
        <family val="2"/>
        <scheme val="minor"/>
      </rPr>
      <t>W1</t>
    </r>
  </si>
  <si>
    <t>HB1 @ NI2</t>
  </si>
  <si>
    <r>
      <t xml:space="preserve">NI1 @ </t>
    </r>
    <r>
      <rPr>
        <b/>
        <sz val="11"/>
        <color theme="5"/>
        <rFont val="Calibri"/>
        <family val="2"/>
        <scheme val="minor"/>
      </rPr>
      <t>W1</t>
    </r>
  </si>
  <si>
    <t>NI1 @ R1</t>
  </si>
  <si>
    <t>R1 @ A1</t>
  </si>
  <si>
    <r>
      <t xml:space="preserve">HB1 @ </t>
    </r>
    <r>
      <rPr>
        <b/>
        <sz val="11"/>
        <color theme="5"/>
        <rFont val="Calibri"/>
        <family val="2"/>
        <scheme val="minor"/>
      </rPr>
      <t>A2</t>
    </r>
  </si>
  <si>
    <t>NI2 @ W1</t>
  </si>
  <si>
    <t>P1 @ M1</t>
  </si>
  <si>
    <t>M3 @ A3</t>
  </si>
  <si>
    <t>NI2 @ HB3</t>
  </si>
  <si>
    <t>R1 @ A4</t>
  </si>
  <si>
    <t>A2 @ P2</t>
  </si>
  <si>
    <t>W2 @ M4</t>
  </si>
  <si>
    <t>A3 @ A2</t>
  </si>
  <si>
    <r>
      <t xml:space="preserve">M1 @ </t>
    </r>
    <r>
      <rPr>
        <b/>
        <sz val="11"/>
        <color theme="7"/>
        <rFont val="Calibri"/>
        <family val="2"/>
        <scheme val="minor"/>
      </rPr>
      <t>R1</t>
    </r>
  </si>
  <si>
    <t>NI2 @ A3</t>
  </si>
  <si>
    <t>HB3 @ NI1</t>
  </si>
  <si>
    <t>W2 @ A1</t>
  </si>
  <si>
    <r>
      <t xml:space="preserve">W1 @ </t>
    </r>
    <r>
      <rPr>
        <b/>
        <sz val="11"/>
        <color theme="7"/>
        <rFont val="Calibri"/>
        <family val="2"/>
        <scheme val="minor"/>
      </rPr>
      <t>R1</t>
    </r>
  </si>
  <si>
    <t>HB2 @ A3</t>
  </si>
  <si>
    <t>HB3 @ HB1</t>
  </si>
  <si>
    <t>A4 @ HB2</t>
  </si>
  <si>
    <t>A3 @ P2</t>
  </si>
  <si>
    <t>W2 @ HB3</t>
  </si>
  <si>
    <t>A6 @ M1</t>
  </si>
  <si>
    <t>P2 @ A1</t>
  </si>
  <si>
    <t>NI1 @ HB4</t>
  </si>
  <si>
    <r>
      <t xml:space="preserve">A4 @ </t>
    </r>
    <r>
      <rPr>
        <b/>
        <sz val="11"/>
        <color theme="4"/>
        <rFont val="Calibri"/>
        <family val="2"/>
        <scheme val="minor"/>
      </rPr>
      <t>M4</t>
    </r>
  </si>
  <si>
    <r>
      <t xml:space="preserve">HB1 @ </t>
    </r>
    <r>
      <rPr>
        <b/>
        <sz val="11"/>
        <color theme="4"/>
        <rFont val="Calibri"/>
        <family val="2"/>
        <scheme val="minor"/>
      </rPr>
      <t>M4</t>
    </r>
  </si>
  <si>
    <t>P1 @ A5</t>
  </si>
  <si>
    <t>NI3 @ A2</t>
  </si>
  <si>
    <t>NI4 @ A3</t>
  </si>
  <si>
    <t>NI1 @ NI3</t>
  </si>
  <si>
    <t>W1 @ P1</t>
  </si>
  <si>
    <t>A5 @ A2</t>
  </si>
  <si>
    <t>A3 @ A6</t>
  </si>
  <si>
    <r>
      <t xml:space="preserve">P2 @ </t>
    </r>
    <r>
      <rPr>
        <b/>
        <sz val="11"/>
        <color theme="4"/>
        <rFont val="Calibri"/>
        <family val="2"/>
        <scheme val="minor"/>
      </rPr>
      <t>NI2</t>
    </r>
  </si>
  <si>
    <r>
      <rPr>
        <b/>
        <sz val="11"/>
        <color theme="4"/>
        <rFont val="Calibri"/>
        <family val="2"/>
        <scheme val="minor"/>
      </rPr>
      <t>NI2</t>
    </r>
    <r>
      <rPr>
        <sz val="11"/>
        <color theme="1"/>
        <rFont val="Calibri"/>
        <family val="2"/>
        <scheme val="minor"/>
      </rPr>
      <t xml:space="preserve"> @ NI4</t>
    </r>
  </si>
  <si>
    <t>A5 @ A1</t>
  </si>
  <si>
    <r>
      <rPr>
        <sz val="11"/>
        <rFont val="Calibri"/>
        <family val="2"/>
        <scheme val="minor"/>
      </rPr>
      <t>A3 @</t>
    </r>
    <r>
      <rPr>
        <b/>
        <sz val="11"/>
        <color theme="4"/>
        <rFont val="Calibri"/>
        <family val="2"/>
        <scheme val="minor"/>
      </rPr>
      <t xml:space="preserve"> A5</t>
    </r>
  </si>
  <si>
    <t>A3 @ HB2</t>
  </si>
  <si>
    <t>HB3 @ A1</t>
  </si>
  <si>
    <r>
      <t xml:space="preserve">A1 @ </t>
    </r>
    <r>
      <rPr>
        <b/>
        <i/>
        <sz val="11"/>
        <color theme="5"/>
        <rFont val="Calibri"/>
        <family val="2"/>
        <scheme val="minor"/>
      </rPr>
      <t>A2</t>
    </r>
  </si>
  <si>
    <t>A2 @ W2</t>
  </si>
  <si>
    <t>P1 @ NI1</t>
  </si>
  <si>
    <t>Sara Derosiers</t>
  </si>
  <si>
    <t>sarad51504@icloud.com</t>
  </si>
  <si>
    <t>603-547-7692</t>
  </si>
  <si>
    <t>Robert Guichard</t>
  </si>
  <si>
    <t>rguichard290@gmail.com</t>
  </si>
  <si>
    <t>781-898-5304</t>
  </si>
  <si>
    <t>Josh Alix</t>
  </si>
  <si>
    <t>joshalix@gmail.com</t>
  </si>
  <si>
    <t>603-533-4975</t>
  </si>
  <si>
    <t>Justin Alix</t>
  </si>
  <si>
    <t>jalix15@gmail.com</t>
  </si>
  <si>
    <t>774-226-0095</t>
  </si>
  <si>
    <t>Breckon Bauer</t>
  </si>
  <si>
    <t>bbauer08@yahoo.com</t>
  </si>
  <si>
    <t>781-856-1819</t>
  </si>
  <si>
    <t>Timmy St John</t>
  </si>
  <si>
    <t>tstj27@gmail.com</t>
  </si>
  <si>
    <t>603-860-2115</t>
  </si>
  <si>
    <t>Daniel Danner</t>
  </si>
  <si>
    <t>danddanner87@gmail.com</t>
  </si>
  <si>
    <t>978-751-6069</t>
  </si>
  <si>
    <t>Wade Ojala</t>
  </si>
  <si>
    <t>wojala2@gmail.com</t>
  </si>
  <si>
    <t>603-204-8796</t>
  </si>
  <si>
    <t>Heath Creighton</t>
  </si>
  <si>
    <t>caydenkloe@gmail.com</t>
  </si>
  <si>
    <t>603-801-6254</t>
  </si>
  <si>
    <t>Jethro Matson</t>
  </si>
  <si>
    <t>jethromatson@gmail.com</t>
  </si>
  <si>
    <t>978-870-5276</t>
  </si>
  <si>
    <t>Fred Brown</t>
  </si>
  <si>
    <t>fredcol89@gmail.com</t>
  </si>
  <si>
    <t>603-213-3868</t>
  </si>
  <si>
    <r>
      <t xml:space="preserve">NI1 @ </t>
    </r>
    <r>
      <rPr>
        <b/>
        <sz val="11"/>
        <color theme="7"/>
        <rFont val="Calibri"/>
        <family val="2"/>
        <scheme val="minor"/>
      </rPr>
      <t>M2</t>
    </r>
  </si>
  <si>
    <r>
      <rPr>
        <b/>
        <sz val="11"/>
        <color theme="7"/>
        <rFont val="Calibri"/>
        <family val="2"/>
        <scheme val="minor"/>
      </rPr>
      <t>M3</t>
    </r>
    <r>
      <rPr>
        <sz val="11"/>
        <rFont val="Calibri"/>
        <family val="2"/>
        <scheme val="minor"/>
      </rPr>
      <t xml:space="preserve"> @ M1</t>
    </r>
  </si>
  <si>
    <r>
      <rPr>
        <b/>
        <sz val="11"/>
        <color theme="7"/>
        <rFont val="Calibri"/>
        <family val="2"/>
        <scheme val="minor"/>
      </rPr>
      <t>M2</t>
    </r>
    <r>
      <rPr>
        <sz val="11"/>
        <rFont val="Calibri"/>
        <family val="2"/>
        <scheme val="minor"/>
      </rPr>
      <t xml:space="preserve"> @ </t>
    </r>
    <r>
      <rPr>
        <b/>
        <sz val="11"/>
        <color theme="7"/>
        <rFont val="Calibri"/>
        <family val="2"/>
        <scheme val="minor"/>
      </rPr>
      <t>M3</t>
    </r>
  </si>
  <si>
    <r>
      <t xml:space="preserve">M3 @ </t>
    </r>
    <r>
      <rPr>
        <b/>
        <sz val="11"/>
        <color theme="7"/>
        <rFont val="Calibri"/>
        <family val="2"/>
        <scheme val="minor"/>
      </rPr>
      <t>M2</t>
    </r>
  </si>
  <si>
    <t>amherstrecbasketball@gmail.com</t>
  </si>
  <si>
    <t>Susie Poore</t>
  </si>
  <si>
    <t xml:space="preserve">Advancement from each Pool will be determined by:   </t>
  </si>
  <si>
    <t>1. Fewest losses in Pool during Pool play</t>
  </si>
  <si>
    <t>Note: a 2-0 team has the tie-breaker advantage over a 2-1 team</t>
  </si>
  <si>
    <t>2. Head-to-head record within Pool</t>
  </si>
  <si>
    <t>3. With 2 or more teams still tied, the team with the smallest margin of defeat in a loss will advance</t>
  </si>
  <si>
    <t>Notes: margin of victory is not a tiebreaker; a forfeit loss does not count in calculating smallest margin of defeat</t>
  </si>
  <si>
    <t>4. If the above tie-breakers fail to eliminate the tie, a 5-minute playoff between the tied teams will decide who moves on (stoppages for free throws and for any whistle in last minute)</t>
  </si>
  <si>
    <t>Normal SVBL rules will be followed except in following cases:</t>
  </si>
  <si>
    <t>- Timeouts: Teams will have two short (30-second) timeouts per game</t>
  </si>
  <si>
    <t>- Foul shots</t>
  </si>
  <si>
    <t>- Officials timeout (i.e. for injuries)</t>
  </si>
  <si>
    <t>- All stoppages of play (whistles) within the last 2 minutes</t>
  </si>
  <si>
    <t>Division:</t>
  </si>
  <si>
    <t>3rd/4th Boys</t>
  </si>
  <si>
    <t xml:space="preserve"># teams: </t>
  </si>
  <si>
    <t>Susie Poore (603-475-8939)</t>
  </si>
  <si>
    <t>Date:</t>
  </si>
  <si>
    <t># games:</t>
  </si>
  <si>
    <t>Location:</t>
  </si>
  <si>
    <t>SHS - Souhegan High School, 412 Boston Post Rd, Amherst, NH 03031</t>
  </si>
  <si>
    <t>Start Time:</t>
  </si>
  <si>
    <t>End Time:</t>
  </si>
  <si>
    <t>Game + Transition:</t>
  </si>
  <si>
    <t>min</t>
  </si>
  <si>
    <t>Pool:</t>
  </si>
  <si>
    <t>A</t>
  </si>
  <si>
    <t>B</t>
  </si>
  <si>
    <t>C</t>
  </si>
  <si>
    <t>D</t>
  </si>
  <si>
    <t>Semis:</t>
  </si>
  <si>
    <t>Top 2 teams within each Pool will play each other in a 5-min playoff to determine Pool winner</t>
  </si>
  <si>
    <t>Final:</t>
  </si>
  <si>
    <t>Semi-final winners from Pool A vs Pool B … and … Semi-final winners from Pool C vs Pool D</t>
  </si>
  <si>
    <t>Time</t>
  </si>
  <si>
    <t>Pool</t>
  </si>
  <si>
    <t>Team 1</t>
  </si>
  <si>
    <t>Team 2</t>
  </si>
  <si>
    <t>Pool Play Match-Ups</t>
  </si>
  <si>
    <t>Pool Play</t>
  </si>
  <si>
    <t>SHS-1</t>
  </si>
  <si>
    <t>=</t>
  </si>
  <si>
    <t>SHS-2</t>
  </si>
  <si>
    <t>Semi #1</t>
  </si>
  <si>
    <t>#1A</t>
  </si>
  <si>
    <t>#2A</t>
  </si>
  <si>
    <t>Semi #2</t>
  </si>
  <si>
    <t>#1B</t>
  </si>
  <si>
    <t>#2B</t>
  </si>
  <si>
    <t>Final</t>
  </si>
  <si>
    <t>-</t>
  </si>
  <si>
    <t>#1C</t>
  </si>
  <si>
    <t>#2C</t>
  </si>
  <si>
    <t>#1D</t>
  </si>
  <si>
    <t>#2D</t>
  </si>
  <si>
    <t>Site Rep:</t>
  </si>
  <si>
    <t>Semi-final winners from Pool A vs Pool B</t>
  </si>
  <si>
    <t>CSDA - Captain Samuel Douglass Academy, 24 Townsend Hill Rd, Brookline, NH 03033</t>
  </si>
  <si>
    <t>5th/6th Girls</t>
  </si>
  <si>
    <t>Justin Cormier (603-562-5162)</t>
  </si>
  <si>
    <t>7th-9th Boys</t>
  </si>
  <si>
    <t>David Leclerc (603-759-4881)</t>
  </si>
  <si>
    <t>HBMS - Hollis Brookline Middle School, 25 Main St, Hollis, NH 03049</t>
  </si>
  <si>
    <t>Brett Kilmer (774-319-2508)</t>
  </si>
  <si>
    <t>MMS - Milford Middle School, 33 Osgood Rd, Milford, NH 03055</t>
  </si>
  <si>
    <t>15 February 2025</t>
  </si>
  <si>
    <t>Souhegan Valley Basketball League Jamboree 2024-2025</t>
  </si>
  <si>
    <t>Top team from each Pool after round robin play will play in a 5-min Semi-final to determine Finalists</t>
  </si>
  <si>
    <t>The Jamboree is a fun, competitive tournament to conclude the SVBL season, with Champions and Runners-up within each division determined through play. This is intended to be a fun season wrap-up for the kids where each team will play a minimum of two short Pool games, with the possibility of a brief Semi-final play-in game, followed by a short division Final, over a 1/2 day.</t>
  </si>
  <si>
    <t>3rd/4th Girls (Milford)</t>
  </si>
  <si>
    <t>3rd/4th Girls (Peterborough)</t>
  </si>
  <si>
    <t>Julia Chidester (603-933-9413)</t>
  </si>
  <si>
    <t>PES - Peterborough Elementary School, 17 High Street, Peterborough, NH 03458</t>
  </si>
  <si>
    <t>Top two teams from each Pool after round robin play will play in a 5-min Semi-final to determine Finalists</t>
  </si>
  <si>
    <t>Two Semi-final winners</t>
  </si>
  <si>
    <t>A vs B</t>
  </si>
  <si>
    <t>C vs D</t>
  </si>
  <si>
    <t>B vs A</t>
  </si>
  <si>
    <t>5th/6th Boys (Hollis Brookline)</t>
  </si>
  <si>
    <t>5th/6th Boys (Wilton)</t>
  </si>
  <si>
    <t>Craig Chandonnet (603-548-2828)</t>
  </si>
  <si>
    <t>Jon Pierce (615-788-1384)</t>
  </si>
  <si>
    <t>Top two teams from each Pool after Pool Play will play in a 5-min Semi-final to determine Finalists</t>
  </si>
  <si>
    <t>HHES - Highbridge Hill Elementary School, 171 Turnpike Road, New Ipswich, NH 03071</t>
  </si>
  <si>
    <r>
      <t>- Full-court defense is allowed at 7</t>
    </r>
    <r>
      <rPr>
        <vertAlign val="superscript"/>
        <sz val="11"/>
        <color theme="1"/>
        <rFont val="Calibri"/>
        <family val="2"/>
        <scheme val="minor"/>
      </rPr>
      <t>th</t>
    </r>
    <r>
      <rPr>
        <sz val="11"/>
        <color theme="1"/>
        <rFont val="Calibri"/>
        <family val="2"/>
        <scheme val="minor"/>
      </rPr>
      <t>-9</t>
    </r>
    <r>
      <rPr>
        <vertAlign val="superscript"/>
        <sz val="11"/>
        <color theme="1"/>
        <rFont val="Calibri"/>
        <family val="2"/>
        <scheme val="minor"/>
      </rPr>
      <t>th</t>
    </r>
    <r>
      <rPr>
        <sz val="11"/>
        <color theme="1"/>
        <rFont val="Calibri"/>
        <family val="2"/>
        <scheme val="minor"/>
      </rPr>
      <t xml:space="preserve"> grade level in the last two minutes (3rd-6th grade levels must play halfcourt, man-to-man defense)</t>
    </r>
  </si>
  <si>
    <t>- No overtime in Pool Play (ties allowed); 5-min. running time (except last minute) overtime period in Finals, one 30-second TO added for each team, repeat if needed</t>
  </si>
  <si>
    <r>
      <t xml:space="preserve">- </t>
    </r>
    <r>
      <rPr>
        <b/>
        <sz val="11"/>
        <color rgb="FF000000"/>
        <rFont val="Calibri"/>
        <family val="2"/>
        <scheme val="minor"/>
      </rPr>
      <t>Semi-finals will be 5 minutes</t>
    </r>
    <r>
      <rPr>
        <sz val="11"/>
        <color indexed="8"/>
        <rFont val="Calibri"/>
        <family val="2"/>
        <scheme val="minor"/>
      </rPr>
      <t xml:space="preserve"> running time (except during foul shots and whistles in last minute ). One 30-second timeout available for each team. If still tied, teams play a 2-minute period with running time (except last minute), no additional timeouts added. Repeat if needed.</t>
    </r>
  </si>
  <si>
    <t>- 2 foul shots upon the 3rd (or more) team foul during the Semi-final</t>
  </si>
  <si>
    <r>
      <t>-</t>
    </r>
    <r>
      <rPr>
        <b/>
        <sz val="11"/>
        <color rgb="FF000000"/>
        <rFont val="Calibri"/>
        <family val="2"/>
        <scheme val="minor"/>
      </rPr>
      <t xml:space="preserve"> Pool Games and Finals will be 20 minutes </t>
    </r>
    <r>
      <rPr>
        <sz val="11"/>
        <color rgb="FF000000"/>
        <rFont val="Calibri"/>
        <family val="2"/>
        <scheme val="minor"/>
      </rPr>
      <t>in duration</t>
    </r>
    <r>
      <rPr>
        <b/>
        <sz val="11"/>
        <color rgb="FF000000"/>
        <rFont val="Calibri"/>
        <family val="2"/>
        <scheme val="minor"/>
      </rPr>
      <t xml:space="preserve">, </t>
    </r>
    <r>
      <rPr>
        <sz val="11"/>
        <color indexed="8"/>
        <rFont val="Calibri"/>
        <family val="2"/>
        <scheme val="minor"/>
      </rPr>
      <t>playing under normal SVBL clock rules for a half (the clock will stop for the following: timeouts, injuries, foul shots, and on all stoppages of play (whistles) within the last 2 minutes)</t>
    </r>
  </si>
  <si>
    <t>Head Coaches are to contact their designated Site Rep with any questions. Site Reps are to to contact SVBL Facilitator, David Leclerc (603-759-4881), with any questions</t>
  </si>
  <si>
    <t>FRES - Florence Rideout Elementary School, 18 Tremont St, Wilton, NH 03086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</si>
</sst>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000\-000\-0000"/>
    <numFmt numFmtId="166" formatCode="[&lt;=9999999]###\-####;\(###\)\ ###\-####"/>
  </numFmts>
  <fonts count="31" x14ac:knownFonts="1">
    <font>
      <sz val="11"/>
      <color theme="1"/>
      <name val="Calibri"/>
      <family val="2"/>
      <scheme val="minor"/>
    </font>
    <font>
      <b/>
      <sz val="11"/>
      <color theme="1"/>
      <name val="Calibri"/>
      <family val="2"/>
      <scheme val="minor"/>
    </font>
    <font>
      <u/>
      <sz val="11"/>
      <color theme="10"/>
      <name val="Calibri"/>
      <family val="2"/>
      <scheme val="minor"/>
    </font>
    <font>
      <sz val="10"/>
      <color indexed="8"/>
      <name val="Arial"/>
      <family val="2"/>
    </font>
    <font>
      <sz val="8"/>
      <name val="Verdana"/>
      <family val="2"/>
    </font>
    <font>
      <sz val="11"/>
      <color indexed="8"/>
      <name val="Calibri"/>
      <family val="2"/>
      <scheme val="minor"/>
    </font>
    <font>
      <u/>
      <sz val="11"/>
      <color indexed="12"/>
      <name val="Calibri"/>
      <family val="2"/>
      <scheme val="minor"/>
    </font>
    <font>
      <b/>
      <sz val="11"/>
      <color indexed="8"/>
      <name val="Calibri"/>
      <family val="2"/>
      <scheme val="minor"/>
    </font>
    <font>
      <b/>
      <u/>
      <sz val="11"/>
      <color theme="1"/>
      <name val="Calibri"/>
      <family val="2"/>
      <scheme val="minor"/>
    </font>
    <font>
      <sz val="11"/>
      <color rgb="FF000000"/>
      <name val="Calibri"/>
      <family val="2"/>
      <scheme val="minor"/>
    </font>
    <font>
      <sz val="11"/>
      <color rgb="FF000000"/>
      <name val="Calibri"/>
      <family val="2"/>
    </font>
    <font>
      <sz val="10"/>
      <color theme="1"/>
      <name val="Times New Roman"/>
      <family val="1"/>
    </font>
    <font>
      <b/>
      <u/>
      <sz val="11"/>
      <color rgb="FF000000"/>
      <name val="Calibri"/>
      <family val="2"/>
    </font>
    <font>
      <b/>
      <u/>
      <sz val="11"/>
      <color theme="1"/>
      <name val="Calibri"/>
      <family val="2"/>
    </font>
    <font>
      <b/>
      <u/>
      <sz val="10"/>
      <color theme="1"/>
      <name val="Arial"/>
      <family val="2"/>
    </font>
    <font>
      <sz val="11"/>
      <color theme="1"/>
      <name val="Calibri"/>
      <family val="2"/>
    </font>
    <font>
      <sz val="8"/>
      <name val="Calibri"/>
      <family val="2"/>
      <scheme val="minor"/>
    </font>
    <font>
      <b/>
      <sz val="11"/>
      <color theme="4"/>
      <name val="Calibri"/>
      <family val="2"/>
      <scheme val="minor"/>
    </font>
    <font>
      <sz val="11"/>
      <color theme="4" tint="0.39997558519241921"/>
      <name val="Calibri"/>
      <family val="2"/>
      <scheme val="minor"/>
    </font>
    <font>
      <sz val="11"/>
      <name val="Calibri"/>
      <family val="2"/>
      <scheme val="minor"/>
    </font>
    <font>
      <b/>
      <sz val="11"/>
      <color theme="5"/>
      <name val="Calibri"/>
      <family val="2"/>
      <scheme val="minor"/>
    </font>
    <font>
      <sz val="11"/>
      <color rgb="FF0000FF"/>
      <name val="Calibri"/>
      <family val="2"/>
      <scheme val="minor"/>
    </font>
    <font>
      <b/>
      <sz val="11"/>
      <name val="Calibri"/>
      <family val="2"/>
      <scheme val="minor"/>
    </font>
    <font>
      <sz val="11"/>
      <color theme="7"/>
      <name val="Calibri"/>
      <family val="2"/>
      <scheme val="minor"/>
    </font>
    <font>
      <b/>
      <sz val="11"/>
      <color theme="7"/>
      <name val="Calibri"/>
      <family val="2"/>
      <scheme val="minor"/>
    </font>
    <font>
      <b/>
      <sz val="11"/>
      <color theme="6"/>
      <name val="Calibri"/>
      <family val="2"/>
      <scheme val="minor"/>
    </font>
    <font>
      <i/>
      <sz val="11"/>
      <name val="Calibri"/>
      <family val="2"/>
      <scheme val="minor"/>
    </font>
    <font>
      <b/>
      <i/>
      <sz val="11"/>
      <color theme="5"/>
      <name val="Calibri"/>
      <family val="2"/>
      <scheme val="minor"/>
    </font>
    <font>
      <b/>
      <sz val="11"/>
      <color rgb="FF000000"/>
      <name val="Calibri"/>
      <family val="2"/>
      <scheme val="minor"/>
    </font>
    <font>
      <u/>
      <sz val="11"/>
      <color theme="1"/>
      <name val="Calibri"/>
      <family val="2"/>
      <scheme val="minor"/>
    </font>
    <font>
      <vertAlign val="superscript"/>
      <sz val="11"/>
      <color theme="1"/>
      <name val="Calibri"/>
      <family val="2"/>
      <scheme val="minor"/>
    </font>
  </fonts>
  <fills count="1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C4D79B"/>
        <bgColor indexed="64"/>
      </patternFill>
    </fill>
    <fill>
      <patternFill patternType="solid">
        <fgColor rgb="FF95B3D7"/>
        <bgColor indexed="64"/>
      </patternFill>
    </fill>
    <fill>
      <patternFill patternType="solid">
        <fgColor rgb="FFCCC0DA"/>
        <bgColor indexed="64"/>
      </patternFill>
    </fill>
    <fill>
      <patternFill patternType="solid">
        <fgColor rgb="FFDA9694"/>
        <bgColor indexed="64"/>
      </patternFill>
    </fill>
    <fill>
      <patternFill patternType="solid">
        <fgColor rgb="FFFABF8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0" tint="-0.249977111117893"/>
        <bgColor indexed="64"/>
      </patternFill>
    </fill>
  </fills>
  <borders count="24">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indexed="64"/>
      </right>
      <top/>
      <bottom style="medium">
        <color indexed="64"/>
      </bottom>
      <diagonal/>
    </border>
    <border>
      <left style="medium">
        <color auto="1"/>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top/>
      <bottom style="double">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265">
    <xf numFmtId="0" fontId="0" fillId="0" borderId="0" xfId="0"/>
    <xf numFmtId="20" fontId="0" fillId="0" borderId="0" xfId="0" applyNumberFormat="1"/>
    <xf numFmtId="0" fontId="6" fillId="3" borderId="1" xfId="1" applyFont="1" applyFill="1" applyBorder="1" applyAlignment="1">
      <alignment vertical="center" wrapText="1"/>
    </xf>
    <xf numFmtId="0" fontId="5" fillId="0" borderId="1" xfId="0" applyFont="1" applyBorder="1" applyAlignment="1">
      <alignment vertical="center" wrapText="1"/>
    </xf>
    <xf numFmtId="0" fontId="2" fillId="3" borderId="1" xfId="1" applyFill="1" applyBorder="1" applyAlignment="1">
      <alignment vertical="center" wrapText="1"/>
    </xf>
    <xf numFmtId="0" fontId="7" fillId="0" borderId="1" xfId="0" applyFont="1" applyBorder="1" applyAlignment="1">
      <alignment vertical="center" wrapText="1"/>
    </xf>
    <xf numFmtId="0" fontId="8" fillId="0" borderId="0" xfId="0" applyFont="1" applyAlignment="1">
      <alignment horizontal="center"/>
    </xf>
    <xf numFmtId="0" fontId="2" fillId="0" borderId="1" xfId="1" applyFill="1" applyBorder="1" applyAlignment="1">
      <alignment vertical="center" wrapText="1"/>
    </xf>
    <xf numFmtId="0" fontId="0" fillId="0" borderId="5" xfId="0" applyBorder="1" applyAlignment="1">
      <alignment horizontal="center"/>
    </xf>
    <xf numFmtId="0" fontId="1" fillId="0" borderId="5" xfId="0" applyFont="1" applyBorder="1" applyAlignment="1">
      <alignment horizont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0" xfId="0" applyFont="1"/>
    <xf numFmtId="0" fontId="0" fillId="0" borderId="0" xfId="0" applyAlignment="1">
      <alignment horizontal="center"/>
    </xf>
    <xf numFmtId="0" fontId="0" fillId="0" borderId="9" xfId="0" applyBorder="1"/>
    <xf numFmtId="0" fontId="0" fillId="0" borderId="9" xfId="0" applyBorder="1" applyAlignment="1">
      <alignment horizontal="center"/>
    </xf>
    <xf numFmtId="0" fontId="0" fillId="9" borderId="0" xfId="0" applyFill="1" applyAlignment="1">
      <alignment horizontal="center"/>
    </xf>
    <xf numFmtId="0" fontId="0" fillId="9" borderId="11" xfId="0" applyFill="1" applyBorder="1"/>
    <xf numFmtId="0" fontId="0" fillId="9" borderId="12" xfId="0" applyFill="1" applyBorder="1"/>
    <xf numFmtId="0" fontId="0" fillId="9" borderId="12" xfId="0" applyFill="1" applyBorder="1" applyAlignment="1">
      <alignment horizontal="center"/>
    </xf>
    <xf numFmtId="0" fontId="1" fillId="10" borderId="10" xfId="0" applyFont="1" applyFill="1" applyBorder="1" applyAlignment="1">
      <alignment horizontal="center"/>
    </xf>
    <xf numFmtId="0" fontId="1" fillId="10" borderId="0" xfId="0" applyFont="1" applyFill="1" applyAlignment="1">
      <alignment horizontal="center"/>
    </xf>
    <xf numFmtId="0" fontId="0" fillId="0" borderId="13" xfId="0" applyBorder="1" applyAlignment="1">
      <alignment horizontal="center"/>
    </xf>
    <xf numFmtId="0" fontId="1" fillId="0" borderId="0" xfId="0" applyFont="1" applyAlignment="1">
      <alignment horizontal="center"/>
    </xf>
    <xf numFmtId="0" fontId="1" fillId="0" borderId="13" xfId="0" applyFont="1" applyBorder="1" applyAlignment="1">
      <alignment vertical="center" textRotation="90"/>
    </xf>
    <xf numFmtId="0" fontId="1" fillId="0" borderId="14" xfId="0" applyFont="1" applyBorder="1" applyAlignment="1">
      <alignment vertical="center" textRotation="90"/>
    </xf>
    <xf numFmtId="0" fontId="1" fillId="0" borderId="9" xfId="0" applyFont="1" applyBorder="1" applyAlignment="1">
      <alignment horizontal="center"/>
    </xf>
    <xf numFmtId="0" fontId="0" fillId="11" borderId="0" xfId="0" applyFill="1"/>
    <xf numFmtId="0" fontId="0" fillId="11" borderId="0" xfId="0" applyFill="1" applyAlignment="1">
      <alignment horizontal="center"/>
    </xf>
    <xf numFmtId="0" fontId="0" fillId="0" borderId="13" xfId="0" applyBorder="1"/>
    <xf numFmtId="0" fontId="0" fillId="0" borderId="14" xfId="0" applyBorder="1"/>
    <xf numFmtId="0" fontId="0" fillId="13" borderId="0" xfId="0" applyFill="1"/>
    <xf numFmtId="0" fontId="0" fillId="13" borderId="0" xfId="0" applyFill="1" applyAlignment="1">
      <alignment horizontal="center"/>
    </xf>
    <xf numFmtId="0" fontId="0" fillId="13" borderId="11" xfId="0" applyFill="1" applyBorder="1"/>
    <xf numFmtId="0" fontId="0" fillId="14" borderId="11" xfId="0" applyFill="1" applyBorder="1"/>
    <xf numFmtId="0" fontId="0" fillId="14" borderId="12" xfId="0" applyFill="1" applyBorder="1"/>
    <xf numFmtId="0" fontId="0" fillId="14" borderId="12" xfId="0" applyFill="1" applyBorder="1" applyAlignment="1">
      <alignment horizontal="center"/>
    </xf>
    <xf numFmtId="0" fontId="1" fillId="0" borderId="14" xfId="0" applyFont="1" applyBorder="1" applyAlignment="1">
      <alignment horizontal="center" vertical="center" textRotation="90"/>
    </xf>
    <xf numFmtId="0" fontId="0" fillId="15" borderId="0" xfId="0" applyFill="1"/>
    <xf numFmtId="0" fontId="0" fillId="15" borderId="0" xfId="0" applyFill="1" applyAlignment="1">
      <alignment horizontal="center"/>
    </xf>
    <xf numFmtId="0" fontId="0" fillId="15" borderId="11" xfId="0" applyFill="1" applyBorder="1"/>
    <xf numFmtId="0" fontId="1" fillId="0" borderId="8" xfId="0" applyFont="1" applyBorder="1" applyAlignment="1">
      <alignment horizontal="center" vertical="center"/>
    </xf>
    <xf numFmtId="164" fontId="0" fillId="0" borderId="0" xfId="0" applyNumberFormat="1" applyAlignment="1">
      <alignment horizontal="right"/>
    </xf>
    <xf numFmtId="0" fontId="0" fillId="0" borderId="0" xfId="0" applyAlignment="1">
      <alignment horizontal="right"/>
    </xf>
    <xf numFmtId="0" fontId="0" fillId="9" borderId="0" xfId="0" applyFill="1" applyAlignment="1">
      <alignment horizontal="right"/>
    </xf>
    <xf numFmtId="0" fontId="1" fillId="10" borderId="0" xfId="0" applyFont="1" applyFill="1" applyAlignment="1">
      <alignment horizontal="right"/>
    </xf>
    <xf numFmtId="20" fontId="0" fillId="0" borderId="0" xfId="0" applyNumberFormat="1" applyAlignment="1">
      <alignment horizontal="right"/>
    </xf>
    <xf numFmtId="0" fontId="0" fillId="0" borderId="9" xfId="0" applyBorder="1" applyAlignment="1">
      <alignment horizontal="right"/>
    </xf>
    <xf numFmtId="0" fontId="0" fillId="11" borderId="0" xfId="0" applyFill="1" applyAlignment="1">
      <alignment horizontal="right"/>
    </xf>
    <xf numFmtId="0" fontId="0" fillId="13" borderId="0" xfId="0" applyFill="1" applyAlignment="1">
      <alignment horizontal="right"/>
    </xf>
    <xf numFmtId="0" fontId="0" fillId="14" borderId="0" xfId="0" applyFill="1" applyAlignment="1">
      <alignment horizontal="right"/>
    </xf>
    <xf numFmtId="0" fontId="0" fillId="15" borderId="0" xfId="0" applyFill="1" applyAlignment="1">
      <alignment horizontal="right"/>
    </xf>
    <xf numFmtId="16" fontId="1" fillId="10" borderId="0" xfId="0" applyNumberFormat="1" applyFont="1" applyFill="1" applyAlignment="1">
      <alignment horizontal="right"/>
    </xf>
    <xf numFmtId="0" fontId="1" fillId="0" borderId="13" xfId="0" applyFont="1" applyBorder="1" applyAlignment="1">
      <alignment horizontal="center" vertical="center" textRotation="90"/>
    </xf>
    <xf numFmtId="0" fontId="0" fillId="0" borderId="0" xfId="0" applyAlignment="1">
      <alignment horizontal="left"/>
    </xf>
    <xf numFmtId="0" fontId="0" fillId="11" borderId="11" xfId="0" applyFill="1" applyBorder="1"/>
    <xf numFmtId="0" fontId="0" fillId="11" borderId="12" xfId="0" applyFill="1" applyBorder="1" applyAlignment="1">
      <alignment horizontal="right"/>
    </xf>
    <xf numFmtId="0" fontId="1" fillId="10" borderId="13" xfId="0" applyFont="1" applyFill="1" applyBorder="1"/>
    <xf numFmtId="16" fontId="1" fillId="10" borderId="13" xfId="0" applyNumberFormat="1" applyFont="1" applyFill="1" applyBorder="1"/>
    <xf numFmtId="20" fontId="0" fillId="0" borderId="0" xfId="0" applyNumberFormat="1" applyAlignment="1">
      <alignment horizontal="center"/>
    </xf>
    <xf numFmtId="0" fontId="0" fillId="14" borderId="0" xfId="0" applyFill="1" applyAlignment="1">
      <alignment horizontal="center"/>
    </xf>
    <xf numFmtId="0" fontId="0" fillId="0" borderId="0" xfId="0" quotePrefix="1" applyAlignment="1">
      <alignment horizontal="center"/>
    </xf>
    <xf numFmtId="0" fontId="0" fillId="9" borderId="10" xfId="0" applyFill="1" applyBorder="1" applyAlignment="1">
      <alignment horizontal="right"/>
    </xf>
    <xf numFmtId="0" fontId="1" fillId="10" borderId="10" xfId="0" applyFont="1" applyFill="1" applyBorder="1" applyAlignment="1">
      <alignment horizontal="right"/>
    </xf>
    <xf numFmtId="0" fontId="0" fillId="11" borderId="10" xfId="0" applyFill="1" applyBorder="1" applyAlignment="1">
      <alignment horizontal="right"/>
    </xf>
    <xf numFmtId="0" fontId="0" fillId="13" borderId="10" xfId="0" applyFill="1" applyBorder="1" applyAlignment="1">
      <alignment horizontal="right"/>
    </xf>
    <xf numFmtId="0" fontId="0" fillId="14" borderId="10" xfId="0" applyFill="1" applyBorder="1" applyAlignment="1">
      <alignment horizontal="right"/>
    </xf>
    <xf numFmtId="0" fontId="0" fillId="15" borderId="10" xfId="0" applyFill="1" applyBorder="1" applyAlignment="1">
      <alignment horizontal="right"/>
    </xf>
    <xf numFmtId="0" fontId="0" fillId="11" borderId="12" xfId="0" applyFill="1" applyBorder="1" applyAlignment="1">
      <alignment horizontal="center"/>
    </xf>
    <xf numFmtId="0" fontId="0" fillId="9" borderId="12" xfId="0" applyFill="1" applyBorder="1" applyAlignment="1">
      <alignment horizontal="right"/>
    </xf>
    <xf numFmtId="0" fontId="8" fillId="0" borderId="0" xfId="0" applyFont="1" applyAlignment="1">
      <alignment horizontal="right"/>
    </xf>
    <xf numFmtId="0" fontId="0" fillId="0" borderId="0" xfId="0" quotePrefix="1" applyAlignment="1">
      <alignment horizontal="right"/>
    </xf>
    <xf numFmtId="0" fontId="0" fillId="11" borderId="13" xfId="0" applyFill="1" applyBorder="1"/>
    <xf numFmtId="0" fontId="0" fillId="4" borderId="13" xfId="0" applyFill="1" applyBorder="1"/>
    <xf numFmtId="0" fontId="0" fillId="14" borderId="13" xfId="0" applyFill="1" applyBorder="1"/>
    <xf numFmtId="0" fontId="0" fillId="15" borderId="13" xfId="0" applyFill="1" applyBorder="1"/>
    <xf numFmtId="0" fontId="0" fillId="13" borderId="13" xfId="0" applyFill="1" applyBorder="1"/>
    <xf numFmtId="1" fontId="0" fillId="0" borderId="0" xfId="0" applyNumberFormat="1" applyAlignment="1">
      <alignment horizontal="center"/>
    </xf>
    <xf numFmtId="0" fontId="1" fillId="9" borderId="12" xfId="0" applyFont="1" applyFill="1" applyBorder="1" applyAlignment="1">
      <alignment horizontal="center"/>
    </xf>
    <xf numFmtId="0" fontId="1" fillId="11" borderId="0" xfId="0" applyFont="1" applyFill="1" applyAlignment="1">
      <alignment horizontal="center"/>
    </xf>
    <xf numFmtId="0" fontId="1" fillId="13" borderId="0" xfId="0" applyFont="1" applyFill="1" applyAlignment="1">
      <alignment horizontal="center"/>
    </xf>
    <xf numFmtId="0" fontId="1" fillId="14" borderId="12" xfId="0" applyFont="1" applyFill="1" applyBorder="1" applyAlignment="1">
      <alignment horizontal="center"/>
    </xf>
    <xf numFmtId="0" fontId="1" fillId="15" borderId="0" xfId="0" applyFont="1" applyFill="1" applyAlignment="1">
      <alignment horizontal="center"/>
    </xf>
    <xf numFmtId="0" fontId="9" fillId="0" borderId="8" xfId="0" applyFont="1" applyBorder="1" applyAlignment="1">
      <alignment horizontal="center" vertical="center"/>
    </xf>
    <xf numFmtId="18" fontId="0" fillId="0" borderId="0" xfId="0" applyNumberFormat="1" applyAlignment="1">
      <alignment horizontal="right"/>
    </xf>
    <xf numFmtId="0" fontId="2" fillId="0" borderId="0" xfId="1"/>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vertical="center"/>
    </xf>
    <xf numFmtId="0" fontId="15" fillId="0" borderId="0" xfId="0" applyFont="1" applyAlignment="1">
      <alignment vertical="center"/>
    </xf>
    <xf numFmtId="1" fontId="1" fillId="0" borderId="0" xfId="0" applyNumberFormat="1" applyFont="1" applyAlignment="1">
      <alignment horizontal="center"/>
    </xf>
    <xf numFmtId="0" fontId="0" fillId="16" borderId="0" xfId="0" applyFill="1" applyAlignment="1">
      <alignment horizontal="right"/>
    </xf>
    <xf numFmtId="0" fontId="0" fillId="16" borderId="0" xfId="0" applyFill="1" applyAlignment="1">
      <alignment horizontal="center"/>
    </xf>
    <xf numFmtId="0" fontId="0" fillId="16" borderId="13" xfId="0" applyFill="1" applyBorder="1"/>
    <xf numFmtId="0" fontId="0" fillId="16" borderId="10" xfId="0" applyFill="1" applyBorder="1" applyAlignment="1">
      <alignment horizontal="right"/>
    </xf>
    <xf numFmtId="0" fontId="0" fillId="16" borderId="11" xfId="0" applyFill="1" applyBorder="1"/>
    <xf numFmtId="0" fontId="0" fillId="16" borderId="0" xfId="0" applyFill="1"/>
    <xf numFmtId="0" fontId="1" fillId="16" borderId="0" xfId="0" applyFont="1" applyFill="1" applyAlignment="1">
      <alignment horizontal="center"/>
    </xf>
    <xf numFmtId="0" fontId="0" fillId="0" borderId="12" xfId="0" applyBorder="1"/>
    <xf numFmtId="20" fontId="0" fillId="0" borderId="6" xfId="0" applyNumberFormat="1" applyBorder="1" applyAlignment="1">
      <alignment horizontal="right"/>
    </xf>
    <xf numFmtId="0" fontId="8" fillId="0" borderId="11" xfId="0" applyFont="1" applyBorder="1"/>
    <xf numFmtId="0" fontId="0" fillId="11" borderId="21" xfId="0" applyFill="1" applyBorder="1" applyAlignment="1">
      <alignment horizontal="center"/>
    </xf>
    <xf numFmtId="0" fontId="1" fillId="10" borderId="20" xfId="0" applyFont="1" applyFill="1" applyBorder="1" applyAlignment="1">
      <alignment horizontal="center"/>
    </xf>
    <xf numFmtId="0" fontId="0" fillId="9" borderId="21" xfId="0" applyFill="1" applyBorder="1" applyAlignment="1">
      <alignment horizontal="center"/>
    </xf>
    <xf numFmtId="0" fontId="0" fillId="13" borderId="20" xfId="0" applyFill="1" applyBorder="1" applyAlignment="1">
      <alignment horizontal="center"/>
    </xf>
    <xf numFmtId="0" fontId="0" fillId="14" borderId="21" xfId="0" applyFill="1" applyBorder="1" applyAlignment="1">
      <alignment horizontal="center"/>
    </xf>
    <xf numFmtId="0" fontId="0" fillId="15" borderId="20" xfId="0" applyFill="1" applyBorder="1" applyAlignment="1">
      <alignment horizontal="center"/>
    </xf>
    <xf numFmtId="0" fontId="0" fillId="16" borderId="20" xfId="0" applyFill="1" applyBorder="1" applyAlignment="1">
      <alignment horizontal="center"/>
    </xf>
    <xf numFmtId="0" fontId="1" fillId="9" borderId="11" xfId="0" applyFont="1" applyFill="1" applyBorder="1"/>
    <xf numFmtId="0" fontId="1" fillId="11" borderId="13" xfId="0" applyFont="1" applyFill="1" applyBorder="1"/>
    <xf numFmtId="0" fontId="1" fillId="13" borderId="13" xfId="0" applyFont="1" applyFill="1" applyBorder="1"/>
    <xf numFmtId="0" fontId="1" fillId="14" borderId="13" xfId="0" applyFont="1" applyFill="1" applyBorder="1"/>
    <xf numFmtId="0" fontId="1" fillId="15" borderId="13" xfId="0" applyFont="1" applyFill="1" applyBorder="1"/>
    <xf numFmtId="0" fontId="1" fillId="16" borderId="13" xfId="0" applyFont="1" applyFill="1" applyBorder="1"/>
    <xf numFmtId="0" fontId="8" fillId="0" borderId="13" xfId="0" applyFont="1" applyBorder="1"/>
    <xf numFmtId="16" fontId="1" fillId="10" borderId="20" xfId="0" quotePrefix="1" applyNumberFormat="1" applyFont="1" applyFill="1" applyBorder="1" applyAlignment="1">
      <alignment horizontal="center"/>
    </xf>
    <xf numFmtId="0" fontId="11" fillId="0" borderId="0" xfId="0" applyFont="1"/>
    <xf numFmtId="0" fontId="11" fillId="0" borderId="0" xfId="0" applyFont="1" applyAlignment="1">
      <alignment vertical="center"/>
    </xf>
    <xf numFmtId="0" fontId="2" fillId="0" borderId="0" xfId="1" applyFill="1" applyBorder="1" applyAlignment="1">
      <alignment vertical="center"/>
    </xf>
    <xf numFmtId="16" fontId="10" fillId="0" borderId="0" xfId="0" quotePrefix="1" applyNumberFormat="1" applyFont="1" applyAlignment="1">
      <alignment vertical="center"/>
    </xf>
    <xf numFmtId="0" fontId="10" fillId="0" borderId="0" xfId="0" quotePrefix="1" applyFont="1" applyAlignment="1">
      <alignment vertical="center"/>
    </xf>
    <xf numFmtId="16" fontId="15" fillId="0" borderId="0" xfId="0" quotePrefix="1" applyNumberFormat="1" applyFont="1" applyAlignment="1">
      <alignment vertical="center"/>
    </xf>
    <xf numFmtId="0" fontId="18" fillId="9" borderId="0" xfId="0" applyFont="1" applyFill="1" applyAlignment="1">
      <alignment horizontal="right"/>
    </xf>
    <xf numFmtId="165" fontId="5" fillId="0" borderId="1" xfId="0" applyNumberFormat="1" applyFont="1" applyBorder="1" applyAlignment="1">
      <alignment horizontal="left" vertical="center" wrapText="1"/>
    </xf>
    <xf numFmtId="0" fontId="0" fillId="0" borderId="8" xfId="0" applyBorder="1" applyAlignment="1">
      <alignment horizontal="center" vertical="center"/>
    </xf>
    <xf numFmtId="0" fontId="9" fillId="0" borderId="0" xfId="0" applyFont="1" applyAlignment="1">
      <alignment vertical="center"/>
    </xf>
    <xf numFmtId="0" fontId="0" fillId="0" borderId="0" xfId="0" applyAlignment="1">
      <alignment vertical="center"/>
    </xf>
    <xf numFmtId="16" fontId="9" fillId="0" borderId="0" xfId="0" quotePrefix="1" applyNumberFormat="1" applyFont="1" applyAlignment="1">
      <alignment vertical="center"/>
    </xf>
    <xf numFmtId="0" fontId="21" fillId="0" borderId="0" xfId="0" applyFont="1" applyAlignment="1">
      <alignment vertical="center"/>
    </xf>
    <xf numFmtId="0" fontId="2" fillId="0" borderId="0" xfId="1" applyBorder="1" applyAlignment="1">
      <alignment vertical="center"/>
    </xf>
    <xf numFmtId="0" fontId="9" fillId="0" borderId="0" xfId="0" quotePrefix="1" applyFont="1" applyAlignment="1">
      <alignment vertical="center"/>
    </xf>
    <xf numFmtId="0" fontId="15" fillId="0" borderId="0" xfId="0" quotePrefix="1" applyFont="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19" fillId="0" borderId="13" xfId="0" applyFont="1" applyBorder="1"/>
    <xf numFmtId="164" fontId="19" fillId="0" borderId="0" xfId="0" applyNumberFormat="1" applyFont="1" applyAlignment="1">
      <alignment horizontal="right"/>
    </xf>
    <xf numFmtId="0" fontId="19" fillId="0" borderId="0" xfId="0" applyFont="1" applyAlignment="1">
      <alignment horizontal="center"/>
    </xf>
    <xf numFmtId="0" fontId="19" fillId="0" borderId="0" xfId="0" applyFont="1" applyAlignment="1">
      <alignment horizontal="right"/>
    </xf>
    <xf numFmtId="18" fontId="19" fillId="0" borderId="0" xfId="0" applyNumberFormat="1" applyFont="1" applyAlignment="1">
      <alignment horizontal="right"/>
    </xf>
    <xf numFmtId="20" fontId="19" fillId="0" borderId="0" xfId="0" applyNumberFormat="1" applyFont="1" applyAlignment="1">
      <alignment horizontal="center"/>
    </xf>
    <xf numFmtId="20" fontId="19" fillId="0" borderId="0" xfId="0" applyNumberFormat="1" applyFont="1" applyAlignment="1">
      <alignment horizontal="right"/>
    </xf>
    <xf numFmtId="0" fontId="19" fillId="0" borderId="14" xfId="0" applyFont="1" applyBorder="1"/>
    <xf numFmtId="0" fontId="19" fillId="0" borderId="9" xfId="0" applyFont="1" applyBorder="1" applyAlignment="1">
      <alignment horizontal="right"/>
    </xf>
    <xf numFmtId="0" fontId="19" fillId="0" borderId="9" xfId="0" applyFont="1" applyBorder="1" applyAlignment="1">
      <alignment horizontal="center"/>
    </xf>
    <xf numFmtId="20" fontId="19" fillId="0" borderId="6" xfId="0" applyNumberFormat="1" applyFont="1" applyBorder="1" applyAlignment="1">
      <alignment horizontal="right"/>
    </xf>
    <xf numFmtId="164" fontId="19" fillId="0" borderId="9" xfId="0" applyNumberFormat="1" applyFont="1" applyBorder="1" applyAlignment="1">
      <alignment horizontal="right"/>
    </xf>
    <xf numFmtId="20" fontId="19" fillId="0" borderId="9" xfId="0" applyNumberFormat="1" applyFont="1" applyBorder="1" applyAlignment="1">
      <alignment horizontal="center"/>
    </xf>
    <xf numFmtId="0" fontId="22" fillId="0" borderId="0" xfId="0" applyFont="1" applyAlignment="1">
      <alignment horizontal="center"/>
    </xf>
    <xf numFmtId="0" fontId="22" fillId="0" borderId="9" xfId="0" applyFont="1" applyBorder="1" applyAlignment="1">
      <alignment horizontal="right"/>
    </xf>
    <xf numFmtId="0" fontId="22" fillId="0" borderId="9" xfId="0" applyFont="1" applyBorder="1" applyAlignment="1">
      <alignment horizontal="center"/>
    </xf>
    <xf numFmtId="164" fontId="0" fillId="0" borderId="9" xfId="0" applyNumberFormat="1" applyBorder="1" applyAlignment="1">
      <alignment horizontal="right"/>
    </xf>
    <xf numFmtId="0" fontId="0" fillId="17" borderId="9" xfId="0" applyFill="1" applyBorder="1" applyAlignment="1">
      <alignment horizontal="left"/>
    </xf>
    <xf numFmtId="0" fontId="0" fillId="17" borderId="9" xfId="0" applyFill="1" applyBorder="1"/>
    <xf numFmtId="0" fontId="0" fillId="17" borderId="9" xfId="0" applyFill="1" applyBorder="1" applyAlignment="1">
      <alignment horizontal="right"/>
    </xf>
    <xf numFmtId="0" fontId="23" fillId="0" borderId="13" xfId="0" applyFont="1" applyBorder="1"/>
    <xf numFmtId="0" fontId="0" fillId="0" borderId="6" xfId="0" applyBorder="1"/>
    <xf numFmtId="0" fontId="2" fillId="0" borderId="2" xfId="1" applyFill="1" applyBorder="1" applyAlignment="1">
      <alignmen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166" fontId="5" fillId="0" borderId="1" xfId="0" applyNumberFormat="1" applyFont="1" applyBorder="1" applyAlignment="1">
      <alignment horizontal="left" vertical="center" wrapText="1"/>
    </xf>
    <xf numFmtId="0" fontId="10" fillId="0" borderId="1" xfId="0" applyFont="1" applyBorder="1" applyAlignment="1">
      <alignment vertical="center" wrapText="1"/>
    </xf>
    <xf numFmtId="1" fontId="0" fillId="0" borderId="0" xfId="0" applyNumberFormat="1"/>
    <xf numFmtId="0" fontId="0" fillId="18" borderId="15" xfId="0" applyFill="1" applyBorder="1"/>
    <xf numFmtId="0" fontId="0" fillId="0" borderId="15" xfId="0" applyBorder="1"/>
    <xf numFmtId="18" fontId="0" fillId="0" borderId="5" xfId="0" applyNumberFormat="1" applyBorder="1" applyAlignment="1">
      <alignment horizontal="right"/>
    </xf>
    <xf numFmtId="0" fontId="0" fillId="0" borderId="16" xfId="0" applyBorder="1" applyAlignment="1">
      <alignment horizontal="center"/>
    </xf>
    <xf numFmtId="20" fontId="0" fillId="0" borderId="17" xfId="0" applyNumberFormat="1" applyBorder="1" applyAlignment="1">
      <alignment horizontal="right"/>
    </xf>
    <xf numFmtId="20" fontId="0" fillId="0" borderId="18" xfId="0" applyNumberFormat="1" applyBorder="1" applyAlignment="1">
      <alignment horizontal="right"/>
    </xf>
    <xf numFmtId="0" fontId="17" fillId="0" borderId="13" xfId="0" applyFont="1" applyBorder="1"/>
    <xf numFmtId="0" fontId="26" fillId="0" borderId="13" xfId="0" applyFont="1" applyBorder="1"/>
    <xf numFmtId="164" fontId="19" fillId="17" borderId="0" xfId="0" applyNumberFormat="1" applyFont="1" applyFill="1" applyAlignment="1">
      <alignment horizontal="right"/>
    </xf>
    <xf numFmtId="164" fontId="0" fillId="17" borderId="0" xfId="0" applyNumberFormat="1" applyFill="1" applyAlignment="1">
      <alignment horizontal="right"/>
    </xf>
    <xf numFmtId="0" fontId="0" fillId="17" borderId="0" xfId="0" applyFill="1" applyAlignment="1">
      <alignment horizontal="center"/>
    </xf>
    <xf numFmtId="0" fontId="0" fillId="17" borderId="13" xfId="0" applyFill="1" applyBorder="1"/>
    <xf numFmtId="0" fontId="1" fillId="0" borderId="0" xfId="0" applyFont="1" applyAlignment="1">
      <alignment horizontal="left"/>
    </xf>
    <xf numFmtId="14" fontId="0" fillId="0" borderId="0" xfId="0" applyNumberFormat="1" applyAlignment="1">
      <alignment horizontal="center"/>
    </xf>
    <xf numFmtId="14" fontId="1" fillId="0" borderId="0" xfId="0" quotePrefix="1" applyNumberFormat="1" applyFont="1" applyAlignment="1">
      <alignment horizontal="left"/>
    </xf>
    <xf numFmtId="0" fontId="0" fillId="0" borderId="0" xfId="0" applyAlignment="1">
      <alignment vertical="top" wrapText="1"/>
    </xf>
    <xf numFmtId="0" fontId="5" fillId="0" borderId="0" xfId="0" applyFont="1" applyAlignment="1">
      <alignment horizontal="center" vertical="center" wrapText="1"/>
    </xf>
    <xf numFmtId="0" fontId="0" fillId="0" borderId="0" xfId="0" quotePrefix="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quotePrefix="1" applyFont="1" applyAlignment="1">
      <alignment horizontal="left" vertical="top" wrapText="1"/>
    </xf>
    <xf numFmtId="0" fontId="5" fillId="0" borderId="0" xfId="0" quotePrefix="1" applyFont="1" applyAlignment="1">
      <alignment horizontal="left" vertical="center"/>
    </xf>
    <xf numFmtId="0" fontId="5" fillId="9" borderId="0" xfId="0" quotePrefix="1" applyFont="1" applyFill="1" applyAlignment="1">
      <alignment horizontal="left" vertical="center"/>
    </xf>
    <xf numFmtId="0" fontId="5" fillId="9" borderId="0" xfId="0" applyFont="1" applyFill="1" applyAlignment="1">
      <alignment horizontal="center" vertical="center" wrapText="1"/>
    </xf>
    <xf numFmtId="0" fontId="5" fillId="0" borderId="0" xfId="0" applyFont="1" applyAlignment="1">
      <alignment vertical="center"/>
    </xf>
    <xf numFmtId="14" fontId="0" fillId="0" borderId="0" xfId="0" applyNumberFormat="1"/>
    <xf numFmtId="164" fontId="0" fillId="0" borderId="0" xfId="0" applyNumberFormat="1" applyAlignment="1">
      <alignment horizontal="center"/>
    </xf>
    <xf numFmtId="0" fontId="8" fillId="0" borderId="0" xfId="0" applyFont="1"/>
    <xf numFmtId="0" fontId="29" fillId="0" borderId="0" xfId="0" applyFont="1" applyAlignment="1">
      <alignment horizontal="center"/>
    </xf>
    <xf numFmtId="0" fontId="29" fillId="0" borderId="0" xfId="0" applyFont="1"/>
    <xf numFmtId="0" fontId="1" fillId="0" borderId="0" xfId="0" applyFont="1" applyAlignment="1">
      <alignment horizontal="center" vertical="center" textRotation="90"/>
    </xf>
    <xf numFmtId="0" fontId="0" fillId="0" borderId="0" xfId="0" applyAlignment="1">
      <alignment vertical="center" textRotation="90"/>
    </xf>
    <xf numFmtId="0" fontId="0" fillId="0" borderId="22" xfId="0"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164" fontId="1" fillId="0" borderId="0" xfId="0" applyNumberFormat="1" applyFont="1" applyAlignment="1">
      <alignment horizontal="center"/>
    </xf>
    <xf numFmtId="14" fontId="1" fillId="0" borderId="0" xfId="0" applyNumberFormat="1" applyFont="1" applyAlignment="1">
      <alignment horizontal="center"/>
    </xf>
    <xf numFmtId="0" fontId="5" fillId="11" borderId="0" xfId="0" quotePrefix="1" applyFont="1" applyFill="1" applyAlignment="1">
      <alignment horizontal="left" vertical="center"/>
    </xf>
    <xf numFmtId="0" fontId="5" fillId="11" borderId="0" xfId="0" applyFont="1" applyFill="1" applyAlignment="1">
      <alignment horizontal="center" vertical="center" wrapText="1"/>
    </xf>
    <xf numFmtId="0" fontId="5" fillId="0" borderId="0" xfId="0" applyFont="1" applyAlignment="1">
      <alignment horizontal="left" vertical="center"/>
    </xf>
    <xf numFmtId="0" fontId="0" fillId="4" borderId="0" xfId="0" applyFill="1" applyAlignment="1">
      <alignment horizontal="center"/>
    </xf>
    <xf numFmtId="0" fontId="5" fillId="4" borderId="0" xfId="0" quotePrefix="1" applyFont="1" applyFill="1" applyAlignment="1">
      <alignment horizontal="left" vertical="center"/>
    </xf>
    <xf numFmtId="0" fontId="5" fillId="4" borderId="0" xfId="0" applyFont="1" applyFill="1" applyAlignment="1">
      <alignment horizontal="center" vertical="center" wrapText="1"/>
    </xf>
    <xf numFmtId="0" fontId="0" fillId="14" borderId="0" xfId="0" applyFill="1" applyAlignment="1">
      <alignment horizontal="center" vertical="center" textRotation="90"/>
    </xf>
    <xf numFmtId="0" fontId="1" fillId="0" borderId="0" xfId="0" applyFont="1" applyAlignment="1">
      <alignment vertical="center" textRotation="90"/>
    </xf>
    <xf numFmtId="0" fontId="5" fillId="0" borderId="0" xfId="0" quotePrefix="1" applyFont="1" applyAlignment="1">
      <alignment vertical="top" wrapText="1"/>
    </xf>
    <xf numFmtId="164" fontId="1" fillId="0" borderId="23" xfId="0" applyNumberFormat="1" applyFont="1" applyBorder="1" applyAlignment="1">
      <alignment horizontal="center"/>
    </xf>
    <xf numFmtId="0" fontId="1" fillId="0" borderId="23" xfId="0" applyFont="1" applyBorder="1" applyAlignment="1">
      <alignment horizontal="center"/>
    </xf>
    <xf numFmtId="164" fontId="0" fillId="0" borderId="22" xfId="0" applyNumberFormat="1" applyBorder="1" applyAlignment="1">
      <alignment horizontal="center"/>
    </xf>
    <xf numFmtId="14" fontId="1" fillId="0" borderId="23" xfId="0" applyNumberFormat="1" applyFont="1" applyBorder="1" applyAlignment="1">
      <alignment horizontal="center"/>
    </xf>
    <xf numFmtId="0" fontId="0" fillId="0" borderId="23" xfId="0" applyBorder="1" applyAlignment="1">
      <alignment horizontal="center"/>
    </xf>
    <xf numFmtId="0" fontId="5" fillId="0" borderId="0" xfId="0" quotePrefix="1" applyFont="1" applyAlignment="1">
      <alignment vertical="top"/>
    </xf>
    <xf numFmtId="0" fontId="0" fillId="0" borderId="0" xfId="0" quotePrefix="1"/>
    <xf numFmtId="0" fontId="1" fillId="0" borderId="0" xfId="0" applyFont="1" applyAlignment="1">
      <alignment horizontal="center"/>
    </xf>
    <xf numFmtId="0" fontId="0" fillId="0" borderId="0" xfId="0" applyAlignment="1">
      <alignment horizontal="center"/>
    </xf>
    <xf numFmtId="0" fontId="1" fillId="9" borderId="20" xfId="0" applyFont="1" applyFill="1" applyBorder="1" applyAlignment="1">
      <alignment horizontal="center" vertical="center" textRotation="135"/>
    </xf>
    <xf numFmtId="0" fontId="1" fillId="9" borderId="19" xfId="0" applyFont="1" applyFill="1" applyBorder="1" applyAlignment="1">
      <alignment horizontal="center" vertical="center" textRotation="135"/>
    </xf>
    <xf numFmtId="20" fontId="1" fillId="14" borderId="20" xfId="0" applyNumberFormat="1" applyFont="1" applyFill="1" applyBorder="1" applyAlignment="1">
      <alignment horizontal="center" vertical="center" textRotation="135"/>
    </xf>
    <xf numFmtId="20" fontId="1" fillId="14" borderId="19" xfId="0" applyNumberFormat="1" applyFont="1" applyFill="1" applyBorder="1" applyAlignment="1">
      <alignment horizontal="center" vertical="center" textRotation="135"/>
    </xf>
    <xf numFmtId="20" fontId="1" fillId="15" borderId="20" xfId="0" applyNumberFormat="1" applyFont="1" applyFill="1" applyBorder="1" applyAlignment="1">
      <alignment horizontal="center" vertical="center" textRotation="135"/>
    </xf>
    <xf numFmtId="20" fontId="1" fillId="15" borderId="19" xfId="0" applyNumberFormat="1" applyFont="1" applyFill="1" applyBorder="1" applyAlignment="1">
      <alignment horizontal="center" vertical="center" textRotation="135"/>
    </xf>
    <xf numFmtId="0" fontId="1" fillId="13" borderId="20" xfId="0" applyFont="1" applyFill="1" applyBorder="1" applyAlignment="1">
      <alignment horizontal="center" vertical="center" textRotation="135"/>
    </xf>
    <xf numFmtId="0" fontId="1" fillId="13" borderId="19" xfId="0" applyFont="1" applyFill="1" applyBorder="1" applyAlignment="1">
      <alignment horizontal="center" vertical="center" textRotation="135"/>
    </xf>
    <xf numFmtId="20" fontId="1" fillId="12" borderId="20" xfId="0" applyNumberFormat="1" applyFont="1" applyFill="1" applyBorder="1" applyAlignment="1">
      <alignment horizontal="center" vertical="center" textRotation="135"/>
    </xf>
    <xf numFmtId="20" fontId="1" fillId="12" borderId="19" xfId="0" applyNumberFormat="1" applyFont="1" applyFill="1" applyBorder="1" applyAlignment="1">
      <alignment horizontal="center" vertical="center" textRotation="135"/>
    </xf>
    <xf numFmtId="0" fontId="1" fillId="0" borderId="13" xfId="0" applyFont="1" applyBorder="1" applyAlignment="1">
      <alignment horizontal="center" vertical="center" textRotation="90"/>
    </xf>
    <xf numFmtId="20" fontId="1" fillId="16" borderId="20" xfId="0" applyNumberFormat="1" applyFont="1" applyFill="1" applyBorder="1" applyAlignment="1">
      <alignment horizontal="center" vertical="center" textRotation="135"/>
    </xf>
    <xf numFmtId="20" fontId="1" fillId="16" borderId="19" xfId="0" applyNumberFormat="1" applyFont="1" applyFill="1" applyBorder="1" applyAlignment="1">
      <alignment horizontal="center" vertical="center" textRotation="135"/>
    </xf>
    <xf numFmtId="0" fontId="1" fillId="0" borderId="0" xfId="0" applyFont="1" applyAlignment="1">
      <alignment horizontal="center" vertical="center" textRotation="90"/>
    </xf>
    <xf numFmtId="0" fontId="1" fillId="0" borderId="0" xfId="0" applyFont="1" applyAlignment="1">
      <alignment horizontal="left"/>
    </xf>
    <xf numFmtId="14" fontId="0" fillId="0" borderId="0" xfId="0" applyNumberFormat="1" applyAlignment="1">
      <alignment horizontal="left"/>
    </xf>
    <xf numFmtId="0" fontId="8" fillId="0" borderId="0" xfId="0" applyFont="1" applyAlignment="1">
      <alignment horizontal="center"/>
    </xf>
    <xf numFmtId="0" fontId="5" fillId="0" borderId="0" xfId="0" quotePrefix="1" applyFont="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0" fillId="0" borderId="0" xfId="0" applyFill="1" applyAlignment="1">
      <alignment horizontal="left"/>
    </xf>
    <xf numFmtId="0" fontId="1" fillId="0" borderId="0" xfId="0" applyFont="1" applyFill="1" applyAlignment="1">
      <alignment horizontal="left"/>
    </xf>
    <xf numFmtId="0" fontId="0" fillId="0" borderId="0" xfId="0" applyFill="1" applyAlignment="1">
      <alignment horizontal="center"/>
    </xf>
    <xf numFmtId="0" fontId="0" fillId="0" borderId="0" xfId="0" applyFill="1"/>
  </cellXfs>
  <cellStyles count="3">
    <cellStyle name="Hyperlink" xfId="1" builtinId="8"/>
    <cellStyle name="Normal" xfId="0" builtinId="0"/>
    <cellStyle name="Normal 2" xfId="2" xr:uid="{00000000-0005-0000-0000-000002000000}"/>
  </cellStyles>
  <dxfs count="10">
    <dxf>
      <fill>
        <patternFill>
          <bgColor theme="5" tint="0.39994506668294322"/>
        </patternFill>
      </fill>
    </dxf>
    <dxf>
      <fill>
        <patternFill>
          <bgColor rgb="FFFFFF00"/>
        </patternFill>
      </fill>
    </dxf>
    <dxf>
      <fill>
        <patternFill>
          <bgColor rgb="FFFFFF00"/>
        </patternFill>
      </fill>
    </dxf>
    <dxf>
      <fill>
        <patternFill>
          <bgColor rgb="FFFFFF99"/>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59996337778862885"/>
        </patternFill>
      </fill>
    </dxf>
    <dxf>
      <fill>
        <patternFill>
          <bgColor theme="3" tint="0.79998168889431442"/>
        </patternFill>
      </fill>
    </dxf>
    <dxf>
      <fill>
        <patternFill>
          <bgColor theme="5" tint="0.39994506668294322"/>
        </patternFill>
      </fill>
    </dxf>
  </dxfs>
  <tableStyles count="0" defaultTableStyle="TableStyleMedium2"/>
  <colors>
    <mruColors>
      <color rgb="FFFFFFCC"/>
      <color rgb="FFFFFF99"/>
      <color rgb="FFFFCC66"/>
      <color rgb="FFC4D79B"/>
      <color rgb="FFCCFF99"/>
      <color rgb="FFC0C0C0"/>
      <color rgb="FFCCCC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ogle.com/maps/dir/''/Boynton+Middle+School/data=!4m5!4m4!1m0!1m2!1m1!1s0x89e3da2eb2147207:0xcf19405e1c117cdc?sa=X&amp;ved=0ahUKEwjWlcLS_9nXAhVHGt8KHfqdDRMQ9RcIkwEwCw" TargetMode="External"/><Relationship Id="rId13" Type="http://schemas.openxmlformats.org/officeDocument/2006/relationships/printerSettings" Target="../printerSettings/printerSettings3.bin"/><Relationship Id="rId3" Type="http://schemas.openxmlformats.org/officeDocument/2006/relationships/hyperlink" Target="https://www.google.com/maps/place/Captain+Samuel+Douglass+Academy/@42.7058021,-71.6650408,17z/data=!3m1!4b1!4m2!3m1!1s0x89e3c69d0666ec63:0x7dbbe95fd1456d1a" TargetMode="External"/><Relationship Id="rId7" Type="http://schemas.openxmlformats.org/officeDocument/2006/relationships/hyperlink" Target="https://www.google.com/maps/dir/''/highbridge+hill+elementary+school/data=!4m5!4m4!1m0!1m2!1m1!1s0x89e3da4d5916f13f:0x3d0745071c72b2e5?sa=X&amp;ved=0ahUKEwiH6fT0_9nXAhUEON8KHToYCwYQ9RcIigEwCw" TargetMode="External"/><Relationship Id="rId12" Type="http://schemas.openxmlformats.org/officeDocument/2006/relationships/hyperlink" Target="https://www.google.com/maps/dir/17+High+St,+Peterborough,+NH+03458/@42.8806524,-72.035681,12z/data=!4m8!4m7!1m0!1m5!1m1!1s0x89e17dffc4e9ee49:0x64b1582bdea275ec!2m2!1d-71.9530735!2d42.8807652?entry=ttu&amp;g_ep=EgoyMDI0MTExOS4yIKXMDSoASAFQAw%3D%3D" TargetMode="External"/><Relationship Id="rId2" Type="http://schemas.openxmlformats.org/officeDocument/2006/relationships/hyperlink" Target="https://www.google.com/maps/place/Amherst+Middle+School/@42.8239542,-71.5792248,17z/data=!3m1!4b1!4m2!3m1!1s0x89e3ca014f57bb01:0x30c900ebc9d9b6a5" TargetMode="External"/><Relationship Id="rId1" Type="http://schemas.openxmlformats.org/officeDocument/2006/relationships/hyperlink" Target="https://www.google.com/maps/place/Souhegan+High+School/@42.826047,-71.58097,17z/data=!3m1!4b1!4m5!3m4!1s0x89e3ca0448f53a9b:0xff04bdf107db23d4!8m2!3d42.826047!4d-71.578776?hl=en&amp;authuser=0" TargetMode="External"/><Relationship Id="rId6" Type="http://schemas.openxmlformats.org/officeDocument/2006/relationships/hyperlink" Target="https://nam11.safelinks.protection.outlook.com/?url=https%3A%2F%2Fwww.google.com%2Fmaps%2Fplace%2FMilford%2BMiddle%2BSchool%2F%4042.8262251%2C-71.659512%2C17z%2Fdata%3D!3m1!4b1!4m5!3m4!1s0x89e3c950ec5a3e01%3A0x26f135acda51d09e!8m2!3d42.8262212!4d-71.6573233&amp;data=04%7C01%7Cbrett.kilmer%40citizensbank.com%7Ca18e74fa41884877e3be08d9a7a605c9%7Cc9797bcf80714c759ff05e2c6d7f5d4d%7C0%7C0%7C637725153798858154%7CUnknown%7CTWFpbGZsb3d8eyJWIjoiMC4wLjAwMDAiLCJQIjoiV2luMzIiLCJBTiI6Ik1haWwiLCJXVCI6Mn0%3D%7C3000&amp;sdata=23VIwkN51JVVk5MYUzleHxzW4uku2kaNGmwc6VzN8f4%3D&amp;reserved=0" TargetMode="External"/><Relationship Id="rId11" Type="http://schemas.openxmlformats.org/officeDocument/2006/relationships/hyperlink" Target="https://www.google.com/maps/dir/bales+school+milford,+nh/data=!4m6!4m5!1m1!4e2!1m2!1m1!1s0x89e3cbe47ce49d85:0x8555af3e1011fdd9?sa=X&amp;ved=2ahUKEwi41u6qp86CAxV7EVkFHYSzDY0Q9Rd6BAgeEAA" TargetMode="External"/><Relationship Id="rId5" Type="http://schemas.openxmlformats.org/officeDocument/2006/relationships/hyperlink" Target="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TargetMode="External"/><Relationship Id="rId10" Type="http://schemas.openxmlformats.org/officeDocument/2006/relationships/hyperlink" Target="https://www.google.com/maps/place/Florence+Rideout+Elementary+School/@42.8448079,-71.7364294,17z/data=!3m1!4b1!4m2!3m1!1s0x89e3cddf672b4897:0x79e2c503f40c86d3" TargetMode="External"/><Relationship Id="rId4" Type="http://schemas.openxmlformats.org/officeDocument/2006/relationships/hyperlink" Target="https://www.google.com/maps/dir/42.7057152,-71.6611584/Hollis+Brookline+Middle+School,+Main+Street,+Hollis,+NH/@42.7304603,-71.6455003,14z/data=!3m1!4b1!4m9!4m8!1m1!4e1!1m5!1m1!1s0x89e3c7e6a384c947:0x2d93f8b92282579d!2m2!1d-71.5921457!2d42.7386128" TargetMode="External"/><Relationship Id="rId9" Type="http://schemas.openxmlformats.org/officeDocument/2006/relationships/hyperlink" Target="https://www.google.com/maps/dir/42.7640701,-71.4581656/Rindge+Memorial+School/@42.7548285,-72.0137507,10z/data=!3m1!4b1!4m9!4m8!1m1!4e1!1m5!1m1!1s0x89e163ce88248117:0x213c96f3bcc551bc!2m2!1d-72.0057135!2d42.7491758"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walley15@gmail.com" TargetMode="External"/><Relationship Id="rId18" Type="http://schemas.openxmlformats.org/officeDocument/2006/relationships/hyperlink" Target="mailto:david.woolrich@gmail.com" TargetMode="External"/><Relationship Id="rId26" Type="http://schemas.openxmlformats.org/officeDocument/2006/relationships/hyperlink" Target="mailto:ericbowden802@gmail.com" TargetMode="External"/><Relationship Id="rId39" Type="http://schemas.openxmlformats.org/officeDocument/2006/relationships/hyperlink" Target="mailto:nhnick@protonmail.com" TargetMode="External"/><Relationship Id="rId21" Type="http://schemas.openxmlformats.org/officeDocument/2006/relationships/hyperlink" Target="mailto:arduguay@gmail.com" TargetMode="External"/><Relationship Id="rId34" Type="http://schemas.openxmlformats.org/officeDocument/2006/relationships/hyperlink" Target="mailto:defranco.frank@gmail.com" TargetMode="External"/><Relationship Id="rId42" Type="http://schemas.openxmlformats.org/officeDocument/2006/relationships/hyperlink" Target="mailto:jalix15@gmail.com" TargetMode="External"/><Relationship Id="rId47" Type="http://schemas.openxmlformats.org/officeDocument/2006/relationships/hyperlink" Target="mailto:wojala2@gmail.com" TargetMode="External"/><Relationship Id="rId50" Type="http://schemas.openxmlformats.org/officeDocument/2006/relationships/hyperlink" Target="mailto:fredcol89@gmail.com" TargetMode="External"/><Relationship Id="rId7" Type="http://schemas.openxmlformats.org/officeDocument/2006/relationships/hyperlink" Target="mailto:jchidester@peterboroughnh.gov" TargetMode="External"/><Relationship Id="rId2" Type="http://schemas.openxmlformats.org/officeDocument/2006/relationships/hyperlink" Target="mailto:recdirector@rindgenh.gov" TargetMode="External"/><Relationship Id="rId16" Type="http://schemas.openxmlformats.org/officeDocument/2006/relationships/hyperlink" Target="mailto:kentathood@gmail.com" TargetMode="External"/><Relationship Id="rId29" Type="http://schemas.openxmlformats.org/officeDocument/2006/relationships/hyperlink" Target="mailto:shawn.burke@elystech.com" TargetMode="External"/><Relationship Id="rId11" Type="http://schemas.openxmlformats.org/officeDocument/2006/relationships/hyperlink" Target="mailto:kmzomchek@gmail.com" TargetMode="External"/><Relationship Id="rId24" Type="http://schemas.openxmlformats.org/officeDocument/2006/relationships/hyperlink" Target="mailto:basketball@mcaa.us" TargetMode="External"/><Relationship Id="rId32" Type="http://schemas.openxmlformats.org/officeDocument/2006/relationships/hyperlink" Target="mailto:kyler@chappell.com" TargetMode="External"/><Relationship Id="rId37" Type="http://schemas.openxmlformats.org/officeDocument/2006/relationships/hyperlink" Target="mailto:andrewscottyork@icloud.com" TargetMode="External"/><Relationship Id="rId40" Type="http://schemas.openxmlformats.org/officeDocument/2006/relationships/hyperlink" Target="mailto:clab3113@gmail.com" TargetMode="External"/><Relationship Id="rId45" Type="http://schemas.openxmlformats.org/officeDocument/2006/relationships/hyperlink" Target="mailto:tstj27@gmail.com" TargetMode="External"/><Relationship Id="rId5" Type="http://schemas.openxmlformats.org/officeDocument/2006/relationships/hyperlink" Target="mailto:wjaabasketballnh@gmail.com" TargetMode="External"/><Relationship Id="rId15" Type="http://schemas.openxmlformats.org/officeDocument/2006/relationships/hyperlink" Target="mailto:vidgilbert@gmail.com" TargetMode="External"/><Relationship Id="rId23" Type="http://schemas.openxmlformats.org/officeDocument/2006/relationships/hyperlink" Target="mailto:mcquam@gmail.com" TargetMode="External"/><Relationship Id="rId28" Type="http://schemas.openxmlformats.org/officeDocument/2006/relationships/hyperlink" Target="mailto:erikcroswell@gmail.com" TargetMode="External"/><Relationship Id="rId36" Type="http://schemas.openxmlformats.org/officeDocument/2006/relationships/hyperlink" Target="mailto:rdowd134@gmail.com" TargetMode="External"/><Relationship Id="rId49" Type="http://schemas.openxmlformats.org/officeDocument/2006/relationships/hyperlink" Target="mailto:jethromatson@gmail.com" TargetMode="External"/><Relationship Id="rId10" Type="http://schemas.openxmlformats.org/officeDocument/2006/relationships/hyperlink" Target="mailto:mraiche@centralceilings.com" TargetMode="External"/><Relationship Id="rId19" Type="http://schemas.openxmlformats.org/officeDocument/2006/relationships/hyperlink" Target="mailto:tylerhmccarthy@gmail.com" TargetMode="External"/><Relationship Id="rId31" Type="http://schemas.openxmlformats.org/officeDocument/2006/relationships/hyperlink" Target="mailto:jbonafilia@yahoo.com" TargetMode="External"/><Relationship Id="rId44" Type="http://schemas.openxmlformats.org/officeDocument/2006/relationships/hyperlink" Target="mailto:bbauer08@yahoo.com" TargetMode="External"/><Relationship Id="rId4" Type="http://schemas.openxmlformats.org/officeDocument/2006/relationships/hyperlink" Target="mailto:jamiehbbc@gmail.com" TargetMode="External"/><Relationship Id="rId9" Type="http://schemas.openxmlformats.org/officeDocument/2006/relationships/hyperlink" Target="mailto:sports@rindgenh.gov" TargetMode="External"/><Relationship Id="rId14" Type="http://schemas.openxmlformats.org/officeDocument/2006/relationships/hyperlink" Target="mailto:sposato@ll.mit.edu" TargetMode="External"/><Relationship Id="rId22" Type="http://schemas.openxmlformats.org/officeDocument/2006/relationships/hyperlink" Target="mailto:robgumb@gmail.com" TargetMode="External"/><Relationship Id="rId27" Type="http://schemas.openxmlformats.org/officeDocument/2006/relationships/hyperlink" Target="mailto:jimmy@mariany.com" TargetMode="External"/><Relationship Id="rId30" Type="http://schemas.openxmlformats.org/officeDocument/2006/relationships/hyperlink" Target="mailto:mcrow44@gmail.com" TargetMode="External"/><Relationship Id="rId35" Type="http://schemas.openxmlformats.org/officeDocument/2006/relationships/hyperlink" Target="mailto:megan.santor@yahoo.com" TargetMode="External"/><Relationship Id="rId43" Type="http://schemas.openxmlformats.org/officeDocument/2006/relationships/hyperlink" Target="mailto:jcormier20@yahoo.com" TargetMode="External"/><Relationship Id="rId48" Type="http://schemas.openxmlformats.org/officeDocument/2006/relationships/hyperlink" Target="mailto:caydenkloe@gmail.com" TargetMode="External"/><Relationship Id="rId8" Type="http://schemas.openxmlformats.org/officeDocument/2006/relationships/hyperlink" Target="mailto:cfraley@peterboroughnh.gov" TargetMode="External"/><Relationship Id="rId51" Type="http://schemas.openxmlformats.org/officeDocument/2006/relationships/printerSettings" Target="../printerSettings/printerSettings4.bin"/><Relationship Id="rId3" Type="http://schemas.openxmlformats.org/officeDocument/2006/relationships/hyperlink" Target="mailto:jpierce@trg.com" TargetMode="External"/><Relationship Id="rId12" Type="http://schemas.openxmlformats.org/officeDocument/2006/relationships/hyperlink" Target="mailto:richanderson1@outlook.com" TargetMode="External"/><Relationship Id="rId17" Type="http://schemas.openxmlformats.org/officeDocument/2006/relationships/hyperlink" Target="mailto:christopher.brien@yahoo.com" TargetMode="External"/><Relationship Id="rId25" Type="http://schemas.openxmlformats.org/officeDocument/2006/relationships/hyperlink" Target="mailto:colbynsophia@gmail.com" TargetMode="External"/><Relationship Id="rId33" Type="http://schemas.openxmlformats.org/officeDocument/2006/relationships/hyperlink" Target="mailto:colbynsophia@gmail.com" TargetMode="External"/><Relationship Id="rId38" Type="http://schemas.openxmlformats.org/officeDocument/2006/relationships/hyperlink" Target="mailto:mark.griffin2085@gmail.com" TargetMode="External"/><Relationship Id="rId46" Type="http://schemas.openxmlformats.org/officeDocument/2006/relationships/hyperlink" Target="mailto:danddanner87@gmail.com" TargetMode="External"/><Relationship Id="rId20" Type="http://schemas.openxmlformats.org/officeDocument/2006/relationships/hyperlink" Target="mailto:ericxbell@gmail.com" TargetMode="External"/><Relationship Id="rId41" Type="http://schemas.openxmlformats.org/officeDocument/2006/relationships/hyperlink" Target="mailto:joshalix@gmail.com" TargetMode="External"/><Relationship Id="rId1" Type="http://schemas.openxmlformats.org/officeDocument/2006/relationships/hyperlink" Target="mailto:basketball@mcaa.us" TargetMode="External"/><Relationship Id="rId6" Type="http://schemas.openxmlformats.org/officeDocument/2006/relationships/hyperlink" Target="mailto:amherstrecbasketbal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8F00-59D2-4AFA-89BE-D9AD5164A2FF}">
  <sheetPr published="0"/>
  <dimension ref="A1:BW196"/>
  <sheetViews>
    <sheetView zoomScaleNormal="100" workbookViewId="0">
      <selection activeCell="K101" sqref="K101"/>
    </sheetView>
  </sheetViews>
  <sheetFormatPr defaultColWidth="9.109375" defaultRowHeight="14.4" x14ac:dyDescent="0.3"/>
  <cols>
    <col min="1" max="1" width="11.6640625" customWidth="1"/>
    <col min="2" max="2" width="8.6640625" style="45" bestFit="1" customWidth="1"/>
    <col min="3" max="3" width="5.6640625" style="15" customWidth="1"/>
    <col min="4" max="4" width="13.6640625" style="45" hidden="1" customWidth="1"/>
    <col min="5" max="5" width="11.6640625" customWidth="1"/>
    <col min="6" max="6" width="8.6640625" style="45" customWidth="1"/>
    <col min="7" max="7" width="5.6640625" style="15" customWidth="1"/>
    <col min="8" max="8" width="13.6640625" style="45" hidden="1" customWidth="1"/>
    <col min="9" max="9" width="11.6640625" customWidth="1"/>
    <col min="10" max="10" width="8.6640625" style="45" customWidth="1"/>
    <col min="11" max="11" width="5.6640625" style="45" customWidth="1"/>
    <col min="12" max="12" width="13.6640625" style="45" hidden="1" customWidth="1"/>
    <col min="13" max="13" width="11.6640625" customWidth="1"/>
    <col min="14" max="14" width="8.6640625" style="45" customWidth="1"/>
    <col min="15" max="15" width="5.6640625" style="15" customWidth="1"/>
    <col min="16" max="16" width="13.6640625" style="45" hidden="1" customWidth="1"/>
    <col min="17" max="17" width="11.6640625" customWidth="1"/>
    <col min="18" max="18" width="8.6640625" style="45" customWidth="1"/>
    <col min="19" max="19" width="5.6640625" style="15" customWidth="1"/>
    <col min="20" max="20" width="13.6640625" style="45" hidden="1" customWidth="1"/>
    <col min="21" max="21" width="11.6640625" customWidth="1"/>
    <col min="22" max="22" width="8.6640625" style="45" customWidth="1"/>
    <col min="23" max="23" width="5.6640625" style="15" customWidth="1"/>
    <col min="24" max="24" width="13.6640625" style="45" hidden="1" customWidth="1"/>
    <col min="25" max="25" width="11.6640625" customWidth="1"/>
    <col min="26" max="26" width="8.6640625" style="45" customWidth="1"/>
    <col min="27" max="27" width="5.6640625" style="15" customWidth="1"/>
    <col min="28" max="28" width="13.6640625" style="45" hidden="1" customWidth="1"/>
    <col min="29" max="29" width="11.6640625" customWidth="1"/>
    <col min="30" max="30" width="8.6640625" style="45" customWidth="1"/>
    <col min="31" max="31" width="5.6640625" style="15" customWidth="1"/>
    <col min="32" max="32" width="13.6640625" style="45" hidden="1" customWidth="1"/>
    <col min="33" max="33" width="16" style="15" customWidth="1"/>
    <col min="34" max="34" width="3.44140625" bestFit="1" customWidth="1"/>
    <col min="35" max="45" width="5.6640625" customWidth="1"/>
    <col min="46" max="59" width="5.6640625" style="15" customWidth="1"/>
    <col min="60" max="60" width="2.6640625" customWidth="1"/>
    <col min="61" max="62" width="5.6640625" style="25" customWidth="1"/>
    <col min="63" max="63" width="2.6640625" customWidth="1"/>
    <col min="64" max="70" width="8.6640625" customWidth="1"/>
    <col min="71" max="71" width="5.6640625" customWidth="1"/>
    <col min="72" max="72" width="2.6640625" customWidth="1"/>
  </cols>
  <sheetData>
    <row r="1" spans="1:75" x14ac:dyDescent="0.3">
      <c r="A1" s="14" t="s">
        <v>251</v>
      </c>
    </row>
    <row r="2" spans="1:75" x14ac:dyDescent="0.3">
      <c r="A2" s="14" t="s">
        <v>236</v>
      </c>
      <c r="J2" s="86"/>
      <c r="K2" s="61"/>
    </row>
    <row r="3" spans="1:75" x14ac:dyDescent="0.3">
      <c r="A3" s="14" t="s">
        <v>235</v>
      </c>
      <c r="N3"/>
      <c r="O3"/>
      <c r="Q3" s="219"/>
      <c r="R3" s="219"/>
      <c r="S3" s="219"/>
    </row>
    <row r="4" spans="1:75" ht="15" thickBot="1" x14ac:dyDescent="0.35">
      <c r="A4" s="154" t="s">
        <v>245</v>
      </c>
      <c r="B4" s="154"/>
      <c r="C4" s="154"/>
      <c r="D4" s="49"/>
      <c r="E4" s="155" t="s">
        <v>248</v>
      </c>
      <c r="F4" s="155"/>
      <c r="G4" s="16"/>
      <c r="H4" s="49"/>
      <c r="I4" s="16"/>
      <c r="J4" s="16"/>
      <c r="K4" s="16"/>
      <c r="L4" s="49"/>
      <c r="M4" s="16"/>
      <c r="N4" s="16"/>
      <c r="O4" s="16"/>
      <c r="P4" s="49"/>
      <c r="Q4" s="155" t="s">
        <v>247</v>
      </c>
      <c r="R4" s="156"/>
      <c r="S4" s="16"/>
      <c r="T4" s="49"/>
      <c r="U4" s="16"/>
      <c r="V4" s="49"/>
      <c r="W4" s="17"/>
      <c r="X4" s="49"/>
      <c r="Y4" s="155" t="s">
        <v>249</v>
      </c>
      <c r="Z4" s="49"/>
      <c r="AA4" s="17"/>
      <c r="AB4" s="49"/>
      <c r="AC4" s="155" t="s">
        <v>246</v>
      </c>
      <c r="AD4" s="49"/>
      <c r="AE4" s="17"/>
      <c r="AF4" s="49"/>
      <c r="AG4" s="17"/>
      <c r="AH4" s="16"/>
      <c r="AI4" s="16"/>
      <c r="AJ4" s="16"/>
      <c r="AK4" s="16"/>
      <c r="AL4" s="16"/>
      <c r="AM4" s="16"/>
      <c r="AN4" s="16"/>
      <c r="AO4" s="16"/>
      <c r="AP4" s="16"/>
      <c r="AQ4" s="16"/>
      <c r="AR4" s="16"/>
      <c r="AS4" s="16"/>
      <c r="AT4" s="17"/>
      <c r="AU4" s="17"/>
      <c r="AV4" s="17"/>
      <c r="AW4" s="17"/>
      <c r="AX4" s="17"/>
      <c r="AY4" s="17"/>
      <c r="AZ4" s="17"/>
      <c r="BA4" s="17"/>
      <c r="BB4" s="17"/>
      <c r="BC4" s="17"/>
      <c r="BD4" s="17"/>
      <c r="BE4" s="17"/>
      <c r="BF4" s="17"/>
      <c r="BG4" s="17"/>
      <c r="BH4" s="17"/>
      <c r="BI4" s="17"/>
      <c r="BJ4" s="16"/>
      <c r="BK4" s="28"/>
      <c r="BL4" s="28"/>
      <c r="BM4" s="16"/>
    </row>
    <row r="5" spans="1:75" x14ac:dyDescent="0.3">
      <c r="A5" s="111" t="s">
        <v>237</v>
      </c>
      <c r="B5" s="46"/>
      <c r="C5" s="18"/>
      <c r="D5" s="71"/>
      <c r="E5" s="19"/>
      <c r="F5" s="125"/>
      <c r="G5" s="18"/>
      <c r="H5" s="46"/>
      <c r="I5" s="19"/>
      <c r="J5" s="46"/>
      <c r="K5" s="46"/>
      <c r="L5" s="46"/>
      <c r="M5" s="19"/>
      <c r="N5" s="46"/>
      <c r="O5" s="18"/>
      <c r="P5" s="46"/>
      <c r="Q5" s="19"/>
      <c r="R5" s="46"/>
      <c r="S5" s="18"/>
      <c r="T5" s="46"/>
      <c r="U5" s="19"/>
      <c r="V5" s="46"/>
      <c r="W5" s="18"/>
      <c r="X5" s="46"/>
      <c r="Y5" s="19"/>
      <c r="Z5" s="46"/>
      <c r="AA5" s="18"/>
      <c r="AB5" s="46"/>
      <c r="AC5" s="19"/>
      <c r="AD5" s="46"/>
      <c r="AE5" s="18"/>
      <c r="AF5" s="64"/>
      <c r="AG5" s="106"/>
      <c r="AH5" s="19"/>
      <c r="AI5" s="20"/>
      <c r="AJ5" s="20"/>
      <c r="AK5" s="20"/>
      <c r="AL5" s="20"/>
      <c r="AM5" s="20"/>
      <c r="AN5" s="20"/>
      <c r="AO5" s="20"/>
      <c r="AP5" s="20"/>
      <c r="AQ5" s="20"/>
      <c r="AR5" s="20"/>
      <c r="AS5" s="20"/>
      <c r="AT5" s="21"/>
      <c r="AU5" s="21"/>
      <c r="AV5" s="21"/>
      <c r="AW5" s="21"/>
      <c r="AX5" s="21"/>
      <c r="AY5" s="21"/>
      <c r="AZ5" s="21"/>
      <c r="BA5" s="21"/>
      <c r="BB5" s="21"/>
      <c r="BC5" s="21"/>
      <c r="BD5" s="21"/>
      <c r="BE5" s="21"/>
      <c r="BF5" s="21"/>
      <c r="BG5" s="21"/>
      <c r="BH5" s="20"/>
      <c r="BI5" s="80"/>
      <c r="BJ5" s="80"/>
      <c r="BK5" s="20"/>
      <c r="BL5" s="20"/>
      <c r="BM5" s="20"/>
      <c r="BN5" s="20"/>
      <c r="BO5" s="20"/>
      <c r="BP5" s="20"/>
      <c r="BQ5" s="20"/>
      <c r="BR5" s="20"/>
      <c r="BS5" s="20"/>
      <c r="BT5" s="20"/>
      <c r="BU5" s="31"/>
    </row>
    <row r="6" spans="1:75" x14ac:dyDescent="0.3">
      <c r="A6" s="59" t="s">
        <v>71</v>
      </c>
      <c r="B6" s="47"/>
      <c r="C6" s="23"/>
      <c r="D6" s="47"/>
      <c r="E6" s="59" t="s">
        <v>72</v>
      </c>
      <c r="F6" s="47"/>
      <c r="G6" s="23"/>
      <c r="H6" s="47"/>
      <c r="I6" s="59" t="s">
        <v>73</v>
      </c>
      <c r="J6" s="47"/>
      <c r="K6" s="47"/>
      <c r="L6" s="47"/>
      <c r="M6" s="59" t="s">
        <v>74</v>
      </c>
      <c r="N6" s="47"/>
      <c r="O6" s="23"/>
      <c r="P6" s="47"/>
      <c r="Q6" s="59" t="s">
        <v>75</v>
      </c>
      <c r="R6" s="47"/>
      <c r="S6" s="23"/>
      <c r="T6" s="47"/>
      <c r="U6" s="59" t="s">
        <v>76</v>
      </c>
      <c r="V6" s="47"/>
      <c r="W6" s="23"/>
      <c r="X6" s="47"/>
      <c r="Y6" s="59" t="s">
        <v>77</v>
      </c>
      <c r="Z6" s="47"/>
      <c r="AA6" s="23"/>
      <c r="AB6" s="47"/>
      <c r="AC6" s="59" t="s">
        <v>78</v>
      </c>
      <c r="AD6" s="47"/>
      <c r="AE6" s="23"/>
      <c r="AF6" s="65"/>
      <c r="AG6" s="105" t="s">
        <v>79</v>
      </c>
      <c r="AH6" s="24"/>
      <c r="AI6" s="15"/>
      <c r="AJ6" s="218" t="s">
        <v>80</v>
      </c>
      <c r="AK6" s="218"/>
      <c r="AL6" s="218"/>
      <c r="AM6" s="218"/>
      <c r="AN6" s="218"/>
      <c r="AO6" s="218"/>
      <c r="AP6" s="218"/>
      <c r="AQ6" s="218"/>
      <c r="AR6" s="218"/>
      <c r="AS6" s="218"/>
      <c r="AT6" s="218"/>
      <c r="AU6" s="218"/>
      <c r="AV6" s="218"/>
      <c r="AW6" s="218"/>
      <c r="AX6" s="218"/>
      <c r="AY6" s="218"/>
      <c r="AZ6" s="25"/>
      <c r="BA6" s="25"/>
      <c r="BB6" s="25"/>
      <c r="BC6" s="25"/>
      <c r="BD6" s="25"/>
      <c r="BE6" s="25"/>
      <c r="BF6" s="25"/>
      <c r="BG6" s="14"/>
      <c r="BL6" s="218" t="s">
        <v>105</v>
      </c>
      <c r="BM6" s="218"/>
      <c r="BN6" s="218"/>
      <c r="BO6" s="218"/>
      <c r="BP6" s="218"/>
      <c r="BQ6" s="218"/>
      <c r="BR6" s="218"/>
      <c r="BS6" s="218"/>
      <c r="BU6" s="31"/>
    </row>
    <row r="7" spans="1:75" x14ac:dyDescent="0.3">
      <c r="A7" s="59" t="s">
        <v>226</v>
      </c>
      <c r="B7" s="47"/>
      <c r="C7" s="23"/>
      <c r="D7" s="47"/>
      <c r="E7" s="60" t="s">
        <v>227</v>
      </c>
      <c r="F7" s="54"/>
      <c r="G7" s="23"/>
      <c r="H7" s="47"/>
      <c r="I7" s="60" t="s">
        <v>228</v>
      </c>
      <c r="J7" s="54"/>
      <c r="K7" s="54"/>
      <c r="L7" s="47"/>
      <c r="M7" s="60" t="s">
        <v>229</v>
      </c>
      <c r="N7" s="54"/>
      <c r="O7" s="23"/>
      <c r="P7" s="47"/>
      <c r="Q7" s="60" t="s">
        <v>230</v>
      </c>
      <c r="R7" s="54"/>
      <c r="S7" s="23"/>
      <c r="T7" s="47"/>
      <c r="U7" s="60" t="s">
        <v>231</v>
      </c>
      <c r="V7" s="54"/>
      <c r="W7" s="23"/>
      <c r="X7" s="47"/>
      <c r="Y7" s="60" t="s">
        <v>232</v>
      </c>
      <c r="Z7" s="54"/>
      <c r="AA7" s="23"/>
      <c r="AB7" s="47"/>
      <c r="AC7" s="60" t="s">
        <v>233</v>
      </c>
      <c r="AD7" s="54"/>
      <c r="AE7" s="23"/>
      <c r="AF7" s="65"/>
      <c r="AG7" s="118" t="s">
        <v>234</v>
      </c>
      <c r="AH7" s="24"/>
      <c r="AI7" s="15"/>
      <c r="AJ7" s="25" t="s">
        <v>24</v>
      </c>
      <c r="AK7" s="25" t="s">
        <v>27</v>
      </c>
      <c r="AL7" s="25" t="s">
        <v>25</v>
      </c>
      <c r="AM7" s="25" t="s">
        <v>106</v>
      </c>
      <c r="AN7" s="25" t="s">
        <v>107</v>
      </c>
      <c r="AO7" s="25" t="s">
        <v>130</v>
      </c>
      <c r="AP7" s="25" t="s">
        <v>26</v>
      </c>
      <c r="AQ7" s="25" t="s">
        <v>23</v>
      </c>
      <c r="AR7" s="25" t="s">
        <v>18</v>
      </c>
      <c r="AS7" s="25" t="s">
        <v>182</v>
      </c>
      <c r="AT7" s="25" t="s">
        <v>65</v>
      </c>
      <c r="AU7" s="25" t="s">
        <v>66</v>
      </c>
      <c r="AV7" s="25" t="s">
        <v>67</v>
      </c>
      <c r="AW7" s="25" t="s">
        <v>68</v>
      </c>
      <c r="AX7" s="25" t="s">
        <v>69</v>
      </c>
      <c r="AY7" s="25" t="s">
        <v>70</v>
      </c>
      <c r="AZ7" s="25" t="s">
        <v>136</v>
      </c>
      <c r="BA7" s="25" t="s">
        <v>183</v>
      </c>
      <c r="BB7" s="25" t="s">
        <v>184</v>
      </c>
      <c r="BC7" s="25" t="s">
        <v>185</v>
      </c>
      <c r="BD7" s="25" t="s">
        <v>108</v>
      </c>
      <c r="BE7" s="25" t="s">
        <v>85</v>
      </c>
      <c r="BF7" s="25" t="s">
        <v>86</v>
      </c>
      <c r="BG7" s="25"/>
      <c r="BH7" s="25"/>
      <c r="BI7" s="25" t="s">
        <v>8</v>
      </c>
      <c r="BJ7" s="25" t="s">
        <v>104</v>
      </c>
      <c r="BL7" s="25" t="s">
        <v>13</v>
      </c>
      <c r="BM7" s="25" t="s">
        <v>16</v>
      </c>
      <c r="BN7" s="25" t="s">
        <v>14</v>
      </c>
      <c r="BO7" s="25" t="s">
        <v>103</v>
      </c>
      <c r="BP7" s="25" t="s">
        <v>240</v>
      </c>
      <c r="BQ7" s="25" t="s">
        <v>41</v>
      </c>
      <c r="BR7" s="25" t="s">
        <v>15</v>
      </c>
      <c r="BS7" s="56"/>
      <c r="BT7" s="56"/>
      <c r="BU7" s="31"/>
    </row>
    <row r="8" spans="1:75" x14ac:dyDescent="0.3">
      <c r="A8" s="59" t="s">
        <v>93</v>
      </c>
      <c r="B8" s="23" t="s">
        <v>94</v>
      </c>
      <c r="C8" s="23" t="s">
        <v>95</v>
      </c>
      <c r="D8" s="23" t="s">
        <v>102</v>
      </c>
      <c r="E8" s="59" t="s">
        <v>93</v>
      </c>
      <c r="F8" s="23" t="s">
        <v>94</v>
      </c>
      <c r="G8" s="23" t="s">
        <v>95</v>
      </c>
      <c r="H8" s="23" t="s">
        <v>102</v>
      </c>
      <c r="I8" s="59" t="s">
        <v>93</v>
      </c>
      <c r="J8" s="23" t="s">
        <v>94</v>
      </c>
      <c r="K8" s="23" t="s">
        <v>95</v>
      </c>
      <c r="L8" s="23" t="s">
        <v>102</v>
      </c>
      <c r="M8" s="59" t="s">
        <v>93</v>
      </c>
      <c r="N8" s="23" t="s">
        <v>94</v>
      </c>
      <c r="O8" s="23" t="s">
        <v>95</v>
      </c>
      <c r="P8" s="23" t="s">
        <v>102</v>
      </c>
      <c r="Q8" s="59" t="s">
        <v>93</v>
      </c>
      <c r="R8" s="23" t="s">
        <v>94</v>
      </c>
      <c r="S8" s="23" t="s">
        <v>95</v>
      </c>
      <c r="T8" s="23" t="s">
        <v>102</v>
      </c>
      <c r="U8" s="59" t="s">
        <v>93</v>
      </c>
      <c r="V8" s="23" t="s">
        <v>94</v>
      </c>
      <c r="W8" s="23" t="s">
        <v>95</v>
      </c>
      <c r="X8" s="23" t="s">
        <v>102</v>
      </c>
      <c r="Y8" s="59" t="s">
        <v>93</v>
      </c>
      <c r="Z8" s="23" t="s">
        <v>94</v>
      </c>
      <c r="AA8" s="23" t="s">
        <v>95</v>
      </c>
      <c r="AB8" s="23" t="s">
        <v>102</v>
      </c>
      <c r="AC8" s="59" t="s">
        <v>93</v>
      </c>
      <c r="AD8" s="23" t="s">
        <v>94</v>
      </c>
      <c r="AE8" s="23" t="s">
        <v>95</v>
      </c>
      <c r="AF8" s="22" t="s">
        <v>102</v>
      </c>
      <c r="AG8" s="105"/>
      <c r="AH8" s="230" t="s">
        <v>82</v>
      </c>
      <c r="AI8" s="25" t="str">
        <f>AJ7</f>
        <v>A1</v>
      </c>
      <c r="AJ8" s="79">
        <f t="shared" ref="AJ8:AR8" si="0">COUNTIF($A$9:$AE$32,$AI8&amp;" @ "&amp;AJ$7)</f>
        <v>0</v>
      </c>
      <c r="AK8" s="79">
        <f t="shared" si="0"/>
        <v>0</v>
      </c>
      <c r="AL8" s="79">
        <f t="shared" si="0"/>
        <v>0</v>
      </c>
      <c r="AM8" s="79">
        <f t="shared" si="0"/>
        <v>0</v>
      </c>
      <c r="AN8" s="79">
        <f t="shared" si="0"/>
        <v>0</v>
      </c>
      <c r="AO8" s="79">
        <f t="shared" si="0"/>
        <v>1</v>
      </c>
      <c r="AP8" s="79">
        <f t="shared" si="0"/>
        <v>1</v>
      </c>
      <c r="AQ8" s="79">
        <f t="shared" si="0"/>
        <v>0</v>
      </c>
      <c r="AR8" s="79">
        <f t="shared" si="0"/>
        <v>0</v>
      </c>
      <c r="AS8" s="79">
        <f t="shared" ref="AS8:BF23" si="1">COUNTIF($A$9:$AE$32,$AI8&amp;" @ "&amp;AS$7)</f>
        <v>0</v>
      </c>
      <c r="AT8" s="79">
        <f t="shared" si="1"/>
        <v>0</v>
      </c>
      <c r="AU8" s="79">
        <f t="shared" si="1"/>
        <v>0</v>
      </c>
      <c r="AV8" s="79">
        <f t="shared" si="1"/>
        <v>0</v>
      </c>
      <c r="AW8" s="79">
        <f t="shared" si="1"/>
        <v>0</v>
      </c>
      <c r="AX8" s="79">
        <f t="shared" si="1"/>
        <v>0</v>
      </c>
      <c r="AY8" s="79">
        <f t="shared" si="1"/>
        <v>1</v>
      </c>
      <c r="AZ8" s="79">
        <f t="shared" si="1"/>
        <v>0</v>
      </c>
      <c r="BA8" s="79">
        <f t="shared" si="1"/>
        <v>0</v>
      </c>
      <c r="BB8" s="79">
        <f t="shared" si="1"/>
        <v>0</v>
      </c>
      <c r="BC8" s="79">
        <f t="shared" si="1"/>
        <v>0</v>
      </c>
      <c r="BD8" s="79">
        <f t="shared" si="1"/>
        <v>0</v>
      </c>
      <c r="BE8" s="79">
        <f t="shared" si="1"/>
        <v>0</v>
      </c>
      <c r="BF8" s="79">
        <f t="shared" si="1"/>
        <v>1</v>
      </c>
      <c r="BG8" s="93">
        <f>SUM(AJ8:BF8)</f>
        <v>4</v>
      </c>
      <c r="BH8" s="79"/>
      <c r="BI8" s="25" t="str">
        <f>AI8</f>
        <v>A1</v>
      </c>
      <c r="BJ8" s="93">
        <f>AJ31+BG8</f>
        <v>8</v>
      </c>
      <c r="BL8" s="15">
        <f>SUMIF($AJ$7:$BF$7,"=A*",$AJ8:$BF8)+SUMIF($AI$8:$AI$30,"=A*",$AJ$8:$AJ$30)</f>
        <v>2</v>
      </c>
      <c r="BM8" s="15">
        <f>SUMIF($AJ$7:$BF$7,"=HB*",$AJ8:$BF8)+SUMIF($AI$8:$AI$30,"=HB*",$AJ$8:$AJ$30)</f>
        <v>1</v>
      </c>
      <c r="BN8" s="15">
        <f>SUMIF($AJ$7:$BF$7,"=M*",$AJ8:$BF8)+SUMIF($AI$8:$AI$30,"=M*",$AJ$8:$AJ$30)</f>
        <v>1</v>
      </c>
      <c r="BO8" s="15">
        <f>SUMIF($AJ$7:$BF$7,"=NI*",$AJ8:$BF8)+SUMIF($AI$8:$AI$30,"=NI*",$AJ$8:$AJ$30)</f>
        <v>1</v>
      </c>
      <c r="BP8" s="15">
        <f>SUMIF($AJ$7:$BF$7,"=P*",$AJ8:$BF8)+SUMIF($AI$8:$AI$30,"=P*",$AJ$8:$AJ$30)</f>
        <v>1</v>
      </c>
      <c r="BQ8" s="15">
        <f>SUMIF($AJ$7:$BF$7,"=R*",$AJ8:$BF8)+SUMIF($AI$8:$AI$30,"=R*",$AJ$8:$AJ$30)</f>
        <v>0</v>
      </c>
      <c r="BR8" s="15">
        <f>SUMIF($AJ$7:$BF$7,"=W*",$AJ8:$BF8)+SUMIF($AI$8:$AI$30,"=W*",$AJ$8:$AJ$30)</f>
        <v>2</v>
      </c>
      <c r="BS8" s="25">
        <f>SUM(BL8:BR8)</f>
        <v>8</v>
      </c>
      <c r="BT8" s="56"/>
      <c r="BU8" s="31"/>
    </row>
    <row r="9" spans="1:75" ht="15" customHeight="1" x14ac:dyDescent="0.3">
      <c r="A9" s="137" t="s">
        <v>377</v>
      </c>
      <c r="B9" s="138">
        <v>0.375</v>
      </c>
      <c r="C9" s="139" t="s">
        <v>96</v>
      </c>
      <c r="D9" s="48" t="str">
        <f>IF(B9="","",TEXT(B9,"h:mm AM/PM")&amp;" "&amp;C9)</f>
        <v>9:00 AM SHS</v>
      </c>
      <c r="E9" s="137" t="s">
        <v>138</v>
      </c>
      <c r="F9" s="138">
        <v>0.35416666666666669</v>
      </c>
      <c r="G9" s="142" t="s">
        <v>91</v>
      </c>
      <c r="H9" s="48" t="str">
        <f>IF(F9="","",TEXT(F9,"h:mm AM/PM")&amp;" "&amp;G9)</f>
        <v>8:30 AM CSDA</v>
      </c>
      <c r="I9" s="137" t="s">
        <v>424</v>
      </c>
      <c r="J9" s="138">
        <v>0.375</v>
      </c>
      <c r="K9" s="139" t="s">
        <v>96</v>
      </c>
      <c r="L9" s="48" t="str">
        <f t="shared" ref="L9:L20" si="2">IF(J9="","",TEXT(J9,"h:mm AM/PM")&amp;" "&amp;K9)</f>
        <v>9:00 AM SHS</v>
      </c>
      <c r="M9" s="137" t="s">
        <v>446</v>
      </c>
      <c r="N9" s="138">
        <v>0.375</v>
      </c>
      <c r="O9" s="139" t="s">
        <v>96</v>
      </c>
      <c r="P9" s="48" t="str">
        <f t="shared" ref="P9:P20" si="3">IF(N9="","",TEXT(N9,"h:mm AM/PM")&amp;" "&amp;O9)</f>
        <v>9:00 AM SHS</v>
      </c>
      <c r="Q9" s="137" t="s">
        <v>475</v>
      </c>
      <c r="R9" s="141">
        <v>0.35416666666666669</v>
      </c>
      <c r="S9" s="139" t="s">
        <v>91</v>
      </c>
      <c r="T9" s="48" t="str">
        <f t="shared" ref="T9:T20" si="4">IF(R9="","",TEXT(R9,"h:mm AM/PM")&amp;" "&amp;S9)</f>
        <v>8:30 AM CSDA</v>
      </c>
      <c r="U9" s="137" t="s">
        <v>509</v>
      </c>
      <c r="V9" s="141">
        <v>0.35416666666666669</v>
      </c>
      <c r="W9" s="142" t="s">
        <v>91</v>
      </c>
      <c r="X9" s="48" t="str">
        <f t="shared" ref="X9:X21" si="5">IF(V9="","",TEXT(V9,"h:mm AM/PM")&amp;" "&amp;W9)</f>
        <v>8:30 AM CSDA</v>
      </c>
      <c r="Y9" s="137" t="s">
        <v>561</v>
      </c>
      <c r="Z9" s="138">
        <v>0.375</v>
      </c>
      <c r="AA9" s="139" t="s">
        <v>96</v>
      </c>
      <c r="AB9" s="48" t="str">
        <f t="shared" ref="AB9:AB26" si="6">IF(Z9="","",TEXT(Z9,"h:mm AM/PM")&amp;" "&amp;AA9)</f>
        <v>9:00 AM SHS</v>
      </c>
      <c r="AC9" s="137" t="s">
        <v>483</v>
      </c>
      <c r="AD9" s="138">
        <v>0.35416666666666669</v>
      </c>
      <c r="AE9" s="142" t="s">
        <v>91</v>
      </c>
      <c r="AF9" s="48" t="str">
        <f t="shared" ref="AF9:AF23" si="7">IF(AD9="","",TEXT(AD9,"h:mm AM/PM")&amp;" "&amp;AE9)</f>
        <v>8:30 AM CSDA</v>
      </c>
      <c r="AG9" s="220" t="s">
        <v>81</v>
      </c>
      <c r="AH9" s="230"/>
      <c r="AI9" s="25" t="str">
        <f>AK7</f>
        <v>A2</v>
      </c>
      <c r="AJ9" s="79">
        <f t="shared" ref="AJ9:AY30" si="8">COUNTIF($A$9:$AE$32,$AI9&amp;" @ "&amp;AJ$7)</f>
        <v>0</v>
      </c>
      <c r="AK9" s="79">
        <f t="shared" si="8"/>
        <v>0</v>
      </c>
      <c r="AL9" s="79">
        <f t="shared" si="8"/>
        <v>0</v>
      </c>
      <c r="AM9" s="79">
        <f t="shared" si="8"/>
        <v>1</v>
      </c>
      <c r="AN9" s="79">
        <f t="shared" si="8"/>
        <v>0</v>
      </c>
      <c r="AO9" s="79">
        <f t="shared" si="8"/>
        <v>0</v>
      </c>
      <c r="AP9" s="79">
        <f t="shared" si="8"/>
        <v>0</v>
      </c>
      <c r="AQ9" s="79">
        <f t="shared" si="8"/>
        <v>1</v>
      </c>
      <c r="AR9" s="79">
        <f t="shared" si="8"/>
        <v>1</v>
      </c>
      <c r="AS9" s="79">
        <f t="shared" si="1"/>
        <v>0</v>
      </c>
      <c r="AT9" s="79">
        <f t="shared" si="1"/>
        <v>0</v>
      </c>
      <c r="AU9" s="79">
        <f t="shared" si="1"/>
        <v>0</v>
      </c>
      <c r="AV9" s="79">
        <f t="shared" si="1"/>
        <v>0</v>
      </c>
      <c r="AW9" s="79">
        <f t="shared" si="1"/>
        <v>0</v>
      </c>
      <c r="AX9" s="79">
        <f t="shared" si="1"/>
        <v>0</v>
      </c>
      <c r="AY9" s="79">
        <f t="shared" si="1"/>
        <v>0</v>
      </c>
      <c r="AZ9" s="79">
        <f t="shared" si="1"/>
        <v>0</v>
      </c>
      <c r="BA9" s="79">
        <f t="shared" si="1"/>
        <v>0</v>
      </c>
      <c r="BB9" s="79">
        <f t="shared" si="1"/>
        <v>0</v>
      </c>
      <c r="BC9" s="79">
        <f t="shared" si="1"/>
        <v>1</v>
      </c>
      <c r="BD9" s="79">
        <f t="shared" si="1"/>
        <v>0</v>
      </c>
      <c r="BE9" s="79">
        <f t="shared" si="1"/>
        <v>0</v>
      </c>
      <c r="BF9" s="79">
        <f t="shared" si="1"/>
        <v>0</v>
      </c>
      <c r="BG9" s="93">
        <f t="shared" ref="BG9:BG30" si="9">SUM(AJ9:BF9)</f>
        <v>4</v>
      </c>
      <c r="BI9" s="25" t="str">
        <f t="shared" ref="BI9:BI30" si="10">AI9</f>
        <v>A2</v>
      </c>
      <c r="BJ9" s="93">
        <f>AK31+BG9</f>
        <v>8</v>
      </c>
      <c r="BL9" s="15">
        <f>SUMIF($AJ$7:$BF$7,"=A*",$AJ9:$BF9)+SUMIF($AI$8:$AI$30,"=A*",$AK$8:$AK$30)</f>
        <v>3</v>
      </c>
      <c r="BM9" s="15">
        <f>SUMIF($AJ$7:$BF$7,"=HB*",$AJ9:$BF9)+SUMIF($AI$8:$AI$30,"=HB*",$AK$8:$AK$30)</f>
        <v>2</v>
      </c>
      <c r="BN9" s="15">
        <f>SUMIF($AJ$7:$BF$7,"=M*",$AJ9:$BF9)+SUMIF($AI$8:$AI$30,"=M*",$AK$8:$AK$30)</f>
        <v>1</v>
      </c>
      <c r="BO9" s="15">
        <f>SUMIF($AJ$7:$BF$7,"=NI*",$AJ9:$BF9)+SUMIF($AI$8:$AI$30,"=NI*",$AK$8:$AK$30)</f>
        <v>1</v>
      </c>
      <c r="BP9" s="15">
        <f>SUMIF($AJ$7:$BF$7,"=P*",$AJ9:$BF9)+SUMIF($AI$8:$AI$30,"=P*",$AK$8:$AK$30)</f>
        <v>1</v>
      </c>
      <c r="BQ9" s="15">
        <f>SUMIF($AJ$7:$BF$7,"=R*",$AJ9:$BF9)+SUMIF($AI$8:$AI$30,"=R*",$AK$8:$AK$30)</f>
        <v>0</v>
      </c>
      <c r="BR9" s="15">
        <f>SUMIF($AJ$7:$BF$7,"=W*",$AJ9:$BF9)+SUMIF($AI$8:$AI$30,"=W*",$AK$8:$AK$30)</f>
        <v>0</v>
      </c>
      <c r="BS9" s="25">
        <f t="shared" ref="BS9:BS30" si="11">SUM(BL9:BR9)</f>
        <v>8</v>
      </c>
      <c r="BT9" s="56"/>
      <c r="BU9" s="31"/>
    </row>
    <row r="10" spans="1:75" x14ac:dyDescent="0.3">
      <c r="A10" s="171" t="s">
        <v>575</v>
      </c>
      <c r="B10" s="138">
        <v>0.375</v>
      </c>
      <c r="C10" s="139" t="s">
        <v>96</v>
      </c>
      <c r="D10" s="48" t="str">
        <f t="shared" ref="D10:D32" si="12">IF(B10="","",TEXT(B10,"h:mm AM/PM")&amp;" "&amp;C10)</f>
        <v>9:00 AM SHS</v>
      </c>
      <c r="E10" s="137" t="s">
        <v>312</v>
      </c>
      <c r="F10" s="141">
        <v>0.38541666666666669</v>
      </c>
      <c r="G10" s="139" t="s">
        <v>250</v>
      </c>
      <c r="H10" s="48" t="str">
        <f t="shared" ref="H10:H32" si="13">IF(F10="","",TEXT(F10,"h:mm AM/PM")&amp;" "&amp;G10)</f>
        <v>9:15 AM PES</v>
      </c>
      <c r="I10" s="137" t="s">
        <v>402</v>
      </c>
      <c r="J10" s="138">
        <v>0.375</v>
      </c>
      <c r="K10" s="139" t="s">
        <v>96</v>
      </c>
      <c r="L10" s="48" t="str">
        <f t="shared" si="2"/>
        <v>9:00 AM SHS</v>
      </c>
      <c r="M10" s="137" t="s">
        <v>447</v>
      </c>
      <c r="N10" s="138">
        <v>0.375</v>
      </c>
      <c r="O10" s="139" t="s">
        <v>96</v>
      </c>
      <c r="P10" s="48" t="str">
        <f t="shared" si="3"/>
        <v>9:00 AM SHS</v>
      </c>
      <c r="Q10" s="31" t="s">
        <v>476</v>
      </c>
      <c r="R10" s="141">
        <v>0.38541666666666669</v>
      </c>
      <c r="S10" s="139" t="s">
        <v>250</v>
      </c>
      <c r="T10" s="48" t="str">
        <f t="shared" si="4"/>
        <v>9:15 AM PES</v>
      </c>
      <c r="U10" s="137" t="s">
        <v>517</v>
      </c>
      <c r="V10" s="138">
        <v>0.375</v>
      </c>
      <c r="W10" s="139" t="s">
        <v>96</v>
      </c>
      <c r="X10" s="48" t="str">
        <f t="shared" si="5"/>
        <v>9:00 AM SHS</v>
      </c>
      <c r="Y10" s="137" t="s">
        <v>566</v>
      </c>
      <c r="Z10" s="138">
        <v>0.375</v>
      </c>
      <c r="AA10" s="139" t="s">
        <v>96</v>
      </c>
      <c r="AB10" s="48" t="str">
        <f t="shared" si="6"/>
        <v>9:00 AM SHS</v>
      </c>
      <c r="AC10" s="137" t="s">
        <v>571</v>
      </c>
      <c r="AD10" s="138">
        <v>0.375</v>
      </c>
      <c r="AE10" s="139" t="s">
        <v>96</v>
      </c>
      <c r="AF10" s="48" t="str">
        <f t="shared" si="7"/>
        <v>9:00 AM SHS</v>
      </c>
      <c r="AG10" s="220"/>
      <c r="AH10" s="230"/>
      <c r="AI10" s="25" t="str">
        <f>AL7</f>
        <v>A3</v>
      </c>
      <c r="AJ10" s="79">
        <f t="shared" si="8"/>
        <v>0</v>
      </c>
      <c r="AK10" s="79">
        <f t="shared" si="8"/>
        <v>0</v>
      </c>
      <c r="AL10" s="79">
        <f t="shared" si="8"/>
        <v>0</v>
      </c>
      <c r="AM10" s="79">
        <f t="shared" si="8"/>
        <v>0</v>
      </c>
      <c r="AN10" s="79">
        <f t="shared" si="8"/>
        <v>1</v>
      </c>
      <c r="AO10" s="79">
        <f t="shared" si="8"/>
        <v>1</v>
      </c>
      <c r="AP10" s="79">
        <f t="shared" si="8"/>
        <v>0</v>
      </c>
      <c r="AQ10" s="79">
        <f t="shared" si="8"/>
        <v>0</v>
      </c>
      <c r="AR10" s="79">
        <f t="shared" si="8"/>
        <v>0</v>
      </c>
      <c r="AS10" s="79">
        <f t="shared" si="1"/>
        <v>1</v>
      </c>
      <c r="AT10" s="79">
        <f t="shared" si="1"/>
        <v>0</v>
      </c>
      <c r="AU10" s="79">
        <f t="shared" si="1"/>
        <v>1</v>
      </c>
      <c r="AV10" s="79">
        <f t="shared" si="1"/>
        <v>1</v>
      </c>
      <c r="AW10" s="79">
        <f t="shared" si="1"/>
        <v>0</v>
      </c>
      <c r="AX10" s="79">
        <f t="shared" si="1"/>
        <v>0</v>
      </c>
      <c r="AY10" s="79">
        <f t="shared" si="1"/>
        <v>0</v>
      </c>
      <c r="AZ10" s="79">
        <f t="shared" si="1"/>
        <v>0</v>
      </c>
      <c r="BA10" s="79">
        <f t="shared" si="1"/>
        <v>0</v>
      </c>
      <c r="BB10" s="79">
        <f t="shared" si="1"/>
        <v>0</v>
      </c>
      <c r="BC10" s="79">
        <f t="shared" si="1"/>
        <v>0</v>
      </c>
      <c r="BD10" s="79">
        <f t="shared" si="1"/>
        <v>0</v>
      </c>
      <c r="BE10" s="79">
        <f t="shared" si="1"/>
        <v>0</v>
      </c>
      <c r="BF10" s="79">
        <f t="shared" si="1"/>
        <v>0</v>
      </c>
      <c r="BG10" s="93">
        <f t="shared" si="9"/>
        <v>5</v>
      </c>
      <c r="BI10" s="25" t="str">
        <f t="shared" si="10"/>
        <v>A3</v>
      </c>
      <c r="BJ10" s="93">
        <f>AL31+BG10</f>
        <v>9</v>
      </c>
      <c r="BL10" s="15">
        <f>SUMIF($AJ$7:$BF$7,"=A*",$AJ10:$BF10)+SUMIF($AI$8:$AI$30,"=A*",$AL$8:$AL$30)</f>
        <v>3</v>
      </c>
      <c r="BM10" s="15">
        <f>SUMIF($AJ$7:$BF$7,"=HB*",$AJ10:$BF10)+SUMIF($AI$8:$AI$30,"=HB*",$AL$8:$AL$30)</f>
        <v>2</v>
      </c>
      <c r="BN10" s="15">
        <f>SUMIF($AJ$7:$BF$7,"=M*",$AJ10:$BF10)+SUMIF($AI$8:$AI$30,"=M*",$AL$8:$AL$30)</f>
        <v>2</v>
      </c>
      <c r="BO10" s="15">
        <f>SUMIF($AJ$7:$BF$7,"=NI*",$AJ10:$BF10)+SUMIF($AI$8:$AI$30,"=NI*",$AL$8:$AL$30)</f>
        <v>2</v>
      </c>
      <c r="BP10" s="15">
        <f>SUMIF($AJ$7:$BF$7,"=P*",$AJ10:$BF10)+SUMIF($AI$8:$AI$30,"=P*",$AL$8:$AL$30)</f>
        <v>0</v>
      </c>
      <c r="BQ10" s="15">
        <f>SUMIF($AJ$7:$BF$7,"=R*",$AJ10:$BF10)+SUMIF($AI$8:$AI$30,"=R*",$AL$8:$AL$30)</f>
        <v>0</v>
      </c>
      <c r="BR10" s="15">
        <f>SUMIF($AJ$7:$BF$7,"=W*",$AJ10:$BF10)+SUMIF($AI$8:$AI$30,"=W*",$AL$8:$AL$30)</f>
        <v>0</v>
      </c>
      <c r="BS10" s="25">
        <f t="shared" si="11"/>
        <v>9</v>
      </c>
      <c r="BT10" s="56"/>
      <c r="BU10" s="31"/>
    </row>
    <row r="11" spans="1:75" x14ac:dyDescent="0.3">
      <c r="A11" s="137" t="s">
        <v>505</v>
      </c>
      <c r="B11" s="138">
        <v>0.38541666666666669</v>
      </c>
      <c r="C11" s="139" t="s">
        <v>250</v>
      </c>
      <c r="D11" s="48" t="str">
        <f t="shared" si="12"/>
        <v>9:15 AM PES</v>
      </c>
      <c r="E11" s="137" t="s">
        <v>306</v>
      </c>
      <c r="F11" s="138">
        <v>0.40625</v>
      </c>
      <c r="G11" s="139" t="s">
        <v>91</v>
      </c>
      <c r="H11" s="48" t="str">
        <f t="shared" si="13"/>
        <v>9:45 AM CSDA</v>
      </c>
      <c r="I11" s="137" t="s">
        <v>427</v>
      </c>
      <c r="J11" s="138">
        <v>0.40625</v>
      </c>
      <c r="K11" s="142" t="s">
        <v>91</v>
      </c>
      <c r="L11" s="48" t="str">
        <f t="shared" si="2"/>
        <v>9:45 AM CSDA</v>
      </c>
      <c r="M11" s="137" t="s">
        <v>411</v>
      </c>
      <c r="N11" s="141">
        <v>0.38541666666666669</v>
      </c>
      <c r="O11" s="139" t="s">
        <v>250</v>
      </c>
      <c r="P11" s="48" t="str">
        <f t="shared" si="3"/>
        <v>9:15 AM PES</v>
      </c>
      <c r="Q11" s="31" t="s">
        <v>484</v>
      </c>
      <c r="R11" s="141">
        <v>0.40625</v>
      </c>
      <c r="S11" s="139" t="s">
        <v>91</v>
      </c>
      <c r="T11" s="48" t="str">
        <f t="shared" si="4"/>
        <v>9:45 AM CSDA</v>
      </c>
      <c r="U11" s="137" t="s">
        <v>574</v>
      </c>
      <c r="V11" s="138">
        <v>0.375</v>
      </c>
      <c r="W11" s="139" t="s">
        <v>96</v>
      </c>
      <c r="X11" s="48" t="str">
        <f t="shared" si="5"/>
        <v>9:00 AM SHS</v>
      </c>
      <c r="Y11" s="137" t="s">
        <v>559</v>
      </c>
      <c r="Z11" s="138">
        <v>0.40625</v>
      </c>
      <c r="AA11" s="142" t="s">
        <v>91</v>
      </c>
      <c r="AB11" s="48" t="str">
        <f t="shared" si="6"/>
        <v>9:45 AM CSDA</v>
      </c>
      <c r="AC11" s="137" t="s">
        <v>570</v>
      </c>
      <c r="AD11" s="138">
        <v>0.375</v>
      </c>
      <c r="AE11" s="139" t="s">
        <v>96</v>
      </c>
      <c r="AF11" s="48" t="str">
        <f t="shared" si="7"/>
        <v>9:00 AM SHS</v>
      </c>
      <c r="AG11" s="220"/>
      <c r="AH11" s="230"/>
      <c r="AI11" s="25" t="str">
        <f>AM7</f>
        <v>A4</v>
      </c>
      <c r="AJ11" s="79">
        <f t="shared" si="8"/>
        <v>0</v>
      </c>
      <c r="AK11" s="79">
        <f t="shared" si="8"/>
        <v>0</v>
      </c>
      <c r="AL11" s="79">
        <f t="shared" si="8"/>
        <v>1</v>
      </c>
      <c r="AM11" s="79">
        <f t="shared" si="8"/>
        <v>0</v>
      </c>
      <c r="AN11" s="79">
        <f t="shared" si="8"/>
        <v>0</v>
      </c>
      <c r="AO11" s="79">
        <f t="shared" si="8"/>
        <v>0</v>
      </c>
      <c r="AP11" s="79">
        <f t="shared" si="8"/>
        <v>0</v>
      </c>
      <c r="AQ11" s="79">
        <f t="shared" si="8"/>
        <v>0</v>
      </c>
      <c r="AR11" s="79">
        <f t="shared" si="8"/>
        <v>0</v>
      </c>
      <c r="AS11" s="79">
        <f t="shared" si="1"/>
        <v>1</v>
      </c>
      <c r="AT11" s="79">
        <f t="shared" si="1"/>
        <v>0</v>
      </c>
      <c r="AU11" s="79">
        <f t="shared" si="1"/>
        <v>0</v>
      </c>
      <c r="AV11" s="79">
        <f t="shared" si="1"/>
        <v>0</v>
      </c>
      <c r="AW11" s="79">
        <f t="shared" si="1"/>
        <v>1</v>
      </c>
      <c r="AX11" s="79">
        <f t="shared" si="1"/>
        <v>1</v>
      </c>
      <c r="AY11" s="79">
        <f t="shared" si="1"/>
        <v>0</v>
      </c>
      <c r="AZ11" s="79">
        <f t="shared" si="1"/>
        <v>0</v>
      </c>
      <c r="BA11" s="79">
        <f t="shared" si="1"/>
        <v>0</v>
      </c>
      <c r="BB11" s="79">
        <f t="shared" si="1"/>
        <v>0</v>
      </c>
      <c r="BC11" s="79">
        <f t="shared" si="1"/>
        <v>0</v>
      </c>
      <c r="BD11" s="79">
        <f t="shared" si="1"/>
        <v>0</v>
      </c>
      <c r="BE11" s="79">
        <f t="shared" si="1"/>
        <v>0</v>
      </c>
      <c r="BF11" s="79">
        <f t="shared" si="1"/>
        <v>0</v>
      </c>
      <c r="BG11" s="93">
        <f t="shared" si="9"/>
        <v>4</v>
      </c>
      <c r="BI11" s="25" t="str">
        <f t="shared" si="10"/>
        <v>A4</v>
      </c>
      <c r="BJ11" s="93">
        <f>AM31+BG11</f>
        <v>8</v>
      </c>
      <c r="BL11" s="15">
        <f>SUMIF($AJ$7:$BF$7,"=A*",$AJ11:$BF11)+SUMIF($AI$8:$AI$30,"=A*",$AM$8:$AM$30)</f>
        <v>2</v>
      </c>
      <c r="BM11" s="15">
        <f>SUMIF($AJ$7:$BF$7,"=HB*",$AJ11:$BF11)+SUMIF($AI$8:$AI$30,"=HB*",$AM$8:$AM$30)</f>
        <v>1</v>
      </c>
      <c r="BN11" s="15">
        <f>SUMIF($AJ$7:$BF$7,"=M*",$AJ11:$BF11)+SUMIF($AI$8:$AI$30,"=M*",$AM$8:$AM$30)</f>
        <v>1</v>
      </c>
      <c r="BO11" s="15">
        <f>SUMIF($AJ$7:$BF$7,"=NI*",$AJ11:$BF11)+SUMIF($AI$8:$AI$30,"=NI*",$AM$8:$AM$30)</f>
        <v>2</v>
      </c>
      <c r="BP11" s="15">
        <f>SUMIF($AJ$7:$BF$7,"=P*",$AJ11:$BF11)+SUMIF($AI$8:$AI$30,"=P*",$AM$8:$AM$30)</f>
        <v>0</v>
      </c>
      <c r="BQ11" s="15">
        <f>SUMIF($AJ$7:$BF$7,"=R*",$AJ11:$BF11)+SUMIF($AI$8:$AI$30,"=R*",$AM$8:$AM$30)</f>
        <v>1</v>
      </c>
      <c r="BR11" s="15">
        <f>SUMIF($AJ$7:$BF$7,"=W*",$AJ11:$BF11)+SUMIF($AI$8:$AI$30,"=W*",$AM$8:$AM$30)</f>
        <v>1</v>
      </c>
      <c r="BS11" s="25">
        <f t="shared" si="11"/>
        <v>8</v>
      </c>
      <c r="BU11" s="31"/>
    </row>
    <row r="12" spans="1:75" x14ac:dyDescent="0.3">
      <c r="A12" s="137" t="s">
        <v>297</v>
      </c>
      <c r="B12" s="138">
        <v>0.42708333333333331</v>
      </c>
      <c r="C12" s="139" t="s">
        <v>96</v>
      </c>
      <c r="D12" s="48" t="str">
        <f t="shared" si="12"/>
        <v>10:15 AM SHS</v>
      </c>
      <c r="E12" s="137" t="s">
        <v>142</v>
      </c>
      <c r="F12" s="138">
        <v>0.41666666666666669</v>
      </c>
      <c r="G12" s="142" t="s">
        <v>132</v>
      </c>
      <c r="H12" s="48" t="str">
        <f t="shared" si="13"/>
        <v>10:00 AM BALE</v>
      </c>
      <c r="I12" s="137" t="s">
        <v>430</v>
      </c>
      <c r="J12" s="138">
        <v>0.42708333333333331</v>
      </c>
      <c r="K12" s="139" t="s">
        <v>96</v>
      </c>
      <c r="L12" s="48" t="str">
        <f t="shared" si="2"/>
        <v>10:15 AM SHS</v>
      </c>
      <c r="M12" s="137" t="s">
        <v>448</v>
      </c>
      <c r="N12" s="138">
        <v>0.41666666666666669</v>
      </c>
      <c r="O12" s="139" t="s">
        <v>132</v>
      </c>
      <c r="P12" s="48" t="str">
        <f t="shared" si="3"/>
        <v>10:00 AM BALE</v>
      </c>
      <c r="Q12" s="137" t="s">
        <v>486</v>
      </c>
      <c r="R12" s="138">
        <v>0.4375</v>
      </c>
      <c r="S12" s="139" t="s">
        <v>92</v>
      </c>
      <c r="T12" s="48" t="str">
        <f t="shared" si="4"/>
        <v>10:30 AM FRES</v>
      </c>
      <c r="U12" s="137" t="s">
        <v>506</v>
      </c>
      <c r="V12" s="138">
        <v>0.41666666666666669</v>
      </c>
      <c r="W12" s="139" t="s">
        <v>132</v>
      </c>
      <c r="X12" s="48" t="str">
        <f t="shared" si="5"/>
        <v>10:00 AM BALE</v>
      </c>
      <c r="Y12" s="31" t="s">
        <v>565</v>
      </c>
      <c r="Z12" s="138">
        <v>0.42708333333333331</v>
      </c>
      <c r="AA12" s="139" t="s">
        <v>96</v>
      </c>
      <c r="AB12" s="48" t="str">
        <f t="shared" si="6"/>
        <v>10:15 AM SHS</v>
      </c>
      <c r="AC12" s="137" t="s">
        <v>546</v>
      </c>
      <c r="AD12" s="138">
        <v>0.42708333333333331</v>
      </c>
      <c r="AE12" s="139" t="s">
        <v>96</v>
      </c>
      <c r="AF12" s="48" t="str">
        <f t="shared" si="7"/>
        <v>10:15 AM SHS</v>
      </c>
      <c r="AG12" s="220"/>
      <c r="AH12" s="230"/>
      <c r="AI12" s="25" t="str">
        <f>AN7</f>
        <v>A5</v>
      </c>
      <c r="AJ12" s="79">
        <f t="shared" si="8"/>
        <v>1</v>
      </c>
      <c r="AK12" s="79">
        <f t="shared" si="8"/>
        <v>1</v>
      </c>
      <c r="AL12" s="79">
        <f t="shared" si="8"/>
        <v>0</v>
      </c>
      <c r="AM12" s="79">
        <f t="shared" si="8"/>
        <v>0</v>
      </c>
      <c r="AN12" s="79">
        <f t="shared" si="8"/>
        <v>0</v>
      </c>
      <c r="AO12" s="79">
        <f t="shared" si="8"/>
        <v>0</v>
      </c>
      <c r="AP12" s="79">
        <f t="shared" si="8"/>
        <v>0</v>
      </c>
      <c r="AQ12" s="79">
        <f t="shared" si="8"/>
        <v>1</v>
      </c>
      <c r="AR12" s="79">
        <f t="shared" si="8"/>
        <v>0</v>
      </c>
      <c r="AS12" s="79">
        <f t="shared" si="1"/>
        <v>0</v>
      </c>
      <c r="AT12" s="79">
        <f t="shared" si="1"/>
        <v>0</v>
      </c>
      <c r="AU12" s="79">
        <f t="shared" si="1"/>
        <v>0</v>
      </c>
      <c r="AV12" s="79">
        <f t="shared" si="1"/>
        <v>0</v>
      </c>
      <c r="AW12" s="79">
        <f t="shared" si="1"/>
        <v>0</v>
      </c>
      <c r="AX12" s="79">
        <f t="shared" si="1"/>
        <v>0</v>
      </c>
      <c r="AY12" s="79">
        <f t="shared" si="1"/>
        <v>0</v>
      </c>
      <c r="AZ12" s="79">
        <f t="shared" si="1"/>
        <v>1</v>
      </c>
      <c r="BA12" s="79">
        <f t="shared" si="1"/>
        <v>0</v>
      </c>
      <c r="BB12" s="79">
        <f t="shared" si="1"/>
        <v>0</v>
      </c>
      <c r="BC12" s="79">
        <f t="shared" si="1"/>
        <v>0</v>
      </c>
      <c r="BD12" s="79">
        <f t="shared" si="1"/>
        <v>0</v>
      </c>
      <c r="BE12" s="79">
        <f t="shared" si="1"/>
        <v>0</v>
      </c>
      <c r="BF12" s="79">
        <f t="shared" si="1"/>
        <v>0</v>
      </c>
      <c r="BG12" s="93">
        <f t="shared" si="9"/>
        <v>4</v>
      </c>
      <c r="BI12" s="25" t="str">
        <f t="shared" si="10"/>
        <v>A5</v>
      </c>
      <c r="BJ12" s="93">
        <f>AN31+BG12</f>
        <v>8</v>
      </c>
      <c r="BL12" s="15">
        <f>SUMIF($AJ$7:$BF$7,"=A*",$AJ12:$BF12)+SUMIF($AI$8:$AI$30,"=A*",$AN$8:$AN$30)</f>
        <v>3</v>
      </c>
      <c r="BM12" s="15">
        <f>SUMIF($AJ$7:$BF$7,"=HB*",$AJ12:$BF12)+SUMIF($AI$8:$AI$30,"=HB*",$AN$8:$AN$30)</f>
        <v>1</v>
      </c>
      <c r="BN12" s="15">
        <f>SUMIF($AJ$7:$BF$7,"=M*",$AJ12:$BF12)+SUMIF($AI$8:$AI$30,"=M*",$AN$8:$AN$30)</f>
        <v>1</v>
      </c>
      <c r="BO12" s="15">
        <f>SUMIF($AJ$7:$BF$7,"=NI*",$AJ12:$BF12)+SUMIF($AI$8:$AI$30,"=NI*",$AN$8:$AN$30)</f>
        <v>1</v>
      </c>
      <c r="BP12" s="15">
        <f>SUMIF($AJ$7:$BF$7,"=P*",$AJ12:$BF12)+SUMIF($AI$8:$AI$30,"=P*",$AN$8:$AN$30)</f>
        <v>1</v>
      </c>
      <c r="BQ12" s="15">
        <f>SUMIF($AJ$7:$BF$7,"=R*",$AJ12:$BF12)+SUMIF($AI$8:$AI$30,"=R*",$AN$8:$AN$30)</f>
        <v>1</v>
      </c>
      <c r="BR12" s="15">
        <f>SUMIF($AJ$7:$BF$7,"=W*",$AJ12:$BF12)+SUMIF($AI$8:$AI$30,"=W*",$AN$8:$AN$30)</f>
        <v>0</v>
      </c>
      <c r="BS12" s="25">
        <f t="shared" si="11"/>
        <v>8</v>
      </c>
      <c r="BU12" s="31"/>
    </row>
    <row r="13" spans="1:75" x14ac:dyDescent="0.3">
      <c r="A13" s="137" t="s">
        <v>153</v>
      </c>
      <c r="B13" s="138">
        <v>0.42708333333333331</v>
      </c>
      <c r="C13" s="139" t="s">
        <v>96</v>
      </c>
      <c r="D13" s="48" t="str">
        <f t="shared" si="12"/>
        <v>10:15 AM SHS</v>
      </c>
      <c r="E13" s="137" t="s">
        <v>315</v>
      </c>
      <c r="F13" s="141">
        <v>0.4375</v>
      </c>
      <c r="G13" s="142" t="s">
        <v>250</v>
      </c>
      <c r="H13" s="48" t="str">
        <f t="shared" si="13"/>
        <v>10:30 AM PES</v>
      </c>
      <c r="I13" s="137" t="s">
        <v>431</v>
      </c>
      <c r="J13" s="138">
        <v>0.42708333333333331</v>
      </c>
      <c r="K13" s="139" t="s">
        <v>96</v>
      </c>
      <c r="L13" s="48" t="str">
        <f t="shared" si="2"/>
        <v>10:15 AM SHS</v>
      </c>
      <c r="M13" s="137" t="s">
        <v>454</v>
      </c>
      <c r="N13" s="138">
        <v>0.42708333333333331</v>
      </c>
      <c r="O13" s="139" t="s">
        <v>96</v>
      </c>
      <c r="P13" s="48" t="str">
        <f t="shared" si="3"/>
        <v>10:15 AM SHS</v>
      </c>
      <c r="Q13" s="137" t="s">
        <v>488</v>
      </c>
      <c r="R13" s="138">
        <v>0.4375</v>
      </c>
      <c r="S13" s="142" t="s">
        <v>250</v>
      </c>
      <c r="T13" s="48" t="str">
        <f t="shared" si="4"/>
        <v>10:30 AM PES</v>
      </c>
      <c r="U13" s="137" t="s">
        <v>518</v>
      </c>
      <c r="V13" s="138">
        <v>0.42708333333333331</v>
      </c>
      <c r="W13" s="139" t="s">
        <v>96</v>
      </c>
      <c r="X13" s="48" t="str">
        <f t="shared" si="5"/>
        <v>10:15 AM SHS</v>
      </c>
      <c r="Y13" s="137" t="s">
        <v>567</v>
      </c>
      <c r="Z13" s="138">
        <v>0.42708333333333331</v>
      </c>
      <c r="AA13" s="139" t="s">
        <v>96</v>
      </c>
      <c r="AB13" s="48" t="str">
        <f t="shared" si="6"/>
        <v>10:15 AM SHS</v>
      </c>
      <c r="AC13" s="137" t="s">
        <v>569</v>
      </c>
      <c r="AD13" s="138">
        <v>0.4375</v>
      </c>
      <c r="AE13" s="142" t="s">
        <v>250</v>
      </c>
      <c r="AF13" s="48" t="str">
        <f t="shared" si="7"/>
        <v>10:30 AM PES</v>
      </c>
      <c r="AG13" s="220"/>
      <c r="AH13" s="230"/>
      <c r="AI13" s="25" t="str">
        <f>AO7</f>
        <v>A6</v>
      </c>
      <c r="AJ13" s="79">
        <f t="shared" si="8"/>
        <v>0</v>
      </c>
      <c r="AK13" s="79">
        <f t="shared" si="8"/>
        <v>1</v>
      </c>
      <c r="AL13" s="79">
        <f t="shared" si="8"/>
        <v>0</v>
      </c>
      <c r="AM13" s="79">
        <f t="shared" si="8"/>
        <v>0</v>
      </c>
      <c r="AN13" s="79">
        <f t="shared" si="8"/>
        <v>0</v>
      </c>
      <c r="AO13" s="79">
        <f t="shared" si="8"/>
        <v>0</v>
      </c>
      <c r="AP13" s="79">
        <f t="shared" si="8"/>
        <v>0</v>
      </c>
      <c r="AQ13" s="79">
        <f t="shared" si="8"/>
        <v>0</v>
      </c>
      <c r="AR13" s="79">
        <f t="shared" si="8"/>
        <v>0</v>
      </c>
      <c r="AS13" s="79">
        <f t="shared" si="1"/>
        <v>0</v>
      </c>
      <c r="AT13" s="79">
        <f t="shared" si="1"/>
        <v>1</v>
      </c>
      <c r="AU13" s="79">
        <f t="shared" si="1"/>
        <v>0</v>
      </c>
      <c r="AV13" s="79">
        <f t="shared" si="1"/>
        <v>0</v>
      </c>
      <c r="AW13" s="79">
        <f t="shared" si="1"/>
        <v>0</v>
      </c>
      <c r="AX13" s="79">
        <f t="shared" si="1"/>
        <v>1</v>
      </c>
      <c r="AY13" s="79">
        <f t="shared" si="1"/>
        <v>0</v>
      </c>
      <c r="AZ13" s="79">
        <f t="shared" si="1"/>
        <v>0</v>
      </c>
      <c r="BA13" s="79">
        <f t="shared" si="1"/>
        <v>0</v>
      </c>
      <c r="BB13" s="79">
        <f t="shared" si="1"/>
        <v>0</v>
      </c>
      <c r="BC13" s="79">
        <f t="shared" si="1"/>
        <v>0</v>
      </c>
      <c r="BD13" s="79">
        <f t="shared" si="1"/>
        <v>0</v>
      </c>
      <c r="BE13" s="79">
        <f t="shared" si="1"/>
        <v>1</v>
      </c>
      <c r="BF13" s="79">
        <f t="shared" si="1"/>
        <v>0</v>
      </c>
      <c r="BG13" s="93">
        <f t="shared" si="9"/>
        <v>4</v>
      </c>
      <c r="BI13" s="25" t="str">
        <f t="shared" si="10"/>
        <v>A6</v>
      </c>
      <c r="BJ13" s="93">
        <f>AO31+BG13</f>
        <v>8</v>
      </c>
      <c r="BL13" s="15">
        <f>SUMIF($AJ$7:$BF$7,"=A*",$AJ13:$BF13)+SUMIF($AI$8:$AI$30,"=A*",$AO$8:$AO$30)</f>
        <v>3</v>
      </c>
      <c r="BM13" s="15">
        <f>SUMIF($AJ$7:$BF$7,"=HB*",$AJ13:$BF13)+SUMIF($AI$8:$AI$30,"=HB*",$AO$8:$AO$30)</f>
        <v>1</v>
      </c>
      <c r="BN13" s="15">
        <f>SUMIF($AJ$7:$BF$7,"=M*",$AJ13:$BF13)+SUMIF($AI$8:$AI$30,"=M*",$AO$8:$AO$30)</f>
        <v>1</v>
      </c>
      <c r="BO13" s="15">
        <f>SUMIF($AJ$7:$BF$7,"=NI*",$AJ13:$BF13)+SUMIF($AI$8:$AI$30,"=NI*",$AO$8:$AO$30)</f>
        <v>1</v>
      </c>
      <c r="BP13" s="15">
        <f>SUMIF($AJ$7:$BF$7,"=P*",$AJ13:$BF13)+SUMIF($AI$8:$AI$30,"=P*",$AO$8:$AO$30)</f>
        <v>0</v>
      </c>
      <c r="BQ13" s="15">
        <f>SUMIF($AJ$7:$BF$7,"=R*",$AJ13:$BF13)+SUMIF($AI$8:$AI$30,"=R*",$AO$8:$AO$30)</f>
        <v>0</v>
      </c>
      <c r="BR13" s="15">
        <f>SUMIF($AJ$7:$BF$7,"=W*",$AJ13:$BF13)+SUMIF($AI$8:$AI$30,"=W*",$AO$8:$AO$30)</f>
        <v>2</v>
      </c>
      <c r="BS13" s="25">
        <f t="shared" si="11"/>
        <v>8</v>
      </c>
      <c r="BU13" s="31"/>
      <c r="BV13" s="164"/>
      <c r="BW13" s="164"/>
    </row>
    <row r="14" spans="1:75" x14ac:dyDescent="0.3">
      <c r="A14" s="137" t="s">
        <v>378</v>
      </c>
      <c r="B14" s="138">
        <v>0.47916666666666669</v>
      </c>
      <c r="C14" s="142" t="s">
        <v>96</v>
      </c>
      <c r="D14" s="48" t="str">
        <f t="shared" si="12"/>
        <v>11:30 AM SHS</v>
      </c>
      <c r="E14" s="137" t="s">
        <v>147</v>
      </c>
      <c r="F14" s="138">
        <v>0.46875</v>
      </c>
      <c r="G14" s="142" t="s">
        <v>132</v>
      </c>
      <c r="H14" s="48" t="str">
        <f t="shared" si="13"/>
        <v>11:15 AM BALE</v>
      </c>
      <c r="I14" s="137" t="s">
        <v>432</v>
      </c>
      <c r="J14" s="138">
        <v>0.4375</v>
      </c>
      <c r="K14" s="139" t="s">
        <v>92</v>
      </c>
      <c r="L14" s="48" t="str">
        <f t="shared" si="2"/>
        <v>10:30 AM FRES</v>
      </c>
      <c r="M14" s="137" t="s">
        <v>450</v>
      </c>
      <c r="N14" s="141">
        <v>0.45833333333333331</v>
      </c>
      <c r="O14" s="139" t="s">
        <v>91</v>
      </c>
      <c r="P14" s="48" t="str">
        <f t="shared" si="3"/>
        <v>11:00 AM CSDA</v>
      </c>
      <c r="Q14" s="31" t="s">
        <v>485</v>
      </c>
      <c r="R14" s="138">
        <v>0.45833333333333331</v>
      </c>
      <c r="S14" s="142" t="s">
        <v>91</v>
      </c>
      <c r="T14" s="48" t="str">
        <f t="shared" si="4"/>
        <v>11:00 AM CSDA</v>
      </c>
      <c r="U14" s="137" t="s">
        <v>519</v>
      </c>
      <c r="V14" s="138">
        <v>0.42708333333333331</v>
      </c>
      <c r="W14" s="139" t="s">
        <v>96</v>
      </c>
      <c r="X14" s="48" t="str">
        <f t="shared" si="5"/>
        <v>10:15 AM SHS</v>
      </c>
      <c r="Y14" s="137" t="s">
        <v>419</v>
      </c>
      <c r="Z14" s="138">
        <v>0.4375</v>
      </c>
      <c r="AA14" s="139" t="s">
        <v>92</v>
      </c>
      <c r="AB14" s="48" t="str">
        <f t="shared" si="6"/>
        <v>10:30 AM FRES</v>
      </c>
      <c r="AC14" s="137" t="s">
        <v>477</v>
      </c>
      <c r="AD14" s="138">
        <v>0.45833333333333331</v>
      </c>
      <c r="AE14" s="139" t="s">
        <v>91</v>
      </c>
      <c r="AF14" s="48" t="str">
        <f t="shared" si="7"/>
        <v>11:00 AM CSDA</v>
      </c>
      <c r="AG14" s="220"/>
      <c r="AH14" s="230"/>
      <c r="AI14" s="25" t="str">
        <f>AP7</f>
        <v>HB1</v>
      </c>
      <c r="AJ14" s="79">
        <f t="shared" si="8"/>
        <v>0</v>
      </c>
      <c r="AK14" s="79">
        <f t="shared" si="8"/>
        <v>0</v>
      </c>
      <c r="AL14" s="79">
        <f t="shared" si="8"/>
        <v>0</v>
      </c>
      <c r="AM14" s="79">
        <f t="shared" si="8"/>
        <v>0</v>
      </c>
      <c r="AN14" s="79">
        <f t="shared" si="8"/>
        <v>0</v>
      </c>
      <c r="AO14" s="79">
        <f t="shared" si="8"/>
        <v>0</v>
      </c>
      <c r="AP14" s="79">
        <f t="shared" si="8"/>
        <v>0</v>
      </c>
      <c r="AQ14" s="79">
        <f t="shared" si="8"/>
        <v>0</v>
      </c>
      <c r="AR14" s="79">
        <f t="shared" si="8"/>
        <v>0</v>
      </c>
      <c r="AS14" s="79">
        <f t="shared" si="1"/>
        <v>1</v>
      </c>
      <c r="AT14" s="79">
        <f t="shared" si="1"/>
        <v>0</v>
      </c>
      <c r="AU14" s="79">
        <f t="shared" si="1"/>
        <v>0</v>
      </c>
      <c r="AV14" s="79">
        <f t="shared" si="1"/>
        <v>1</v>
      </c>
      <c r="AW14" s="79">
        <f t="shared" si="1"/>
        <v>1</v>
      </c>
      <c r="AX14" s="79">
        <f t="shared" si="1"/>
        <v>0</v>
      </c>
      <c r="AY14" s="79">
        <f t="shared" si="1"/>
        <v>0</v>
      </c>
      <c r="AZ14" s="79">
        <f t="shared" si="1"/>
        <v>0</v>
      </c>
      <c r="BA14" s="79">
        <f t="shared" si="1"/>
        <v>0</v>
      </c>
      <c r="BB14" s="79">
        <f t="shared" si="1"/>
        <v>0</v>
      </c>
      <c r="BC14" s="79">
        <f t="shared" si="1"/>
        <v>0</v>
      </c>
      <c r="BD14" s="79">
        <f t="shared" si="1"/>
        <v>0</v>
      </c>
      <c r="BE14" s="79">
        <f t="shared" si="1"/>
        <v>0</v>
      </c>
      <c r="BF14" s="79">
        <f t="shared" si="1"/>
        <v>1</v>
      </c>
      <c r="BG14" s="93">
        <f t="shared" si="9"/>
        <v>4</v>
      </c>
      <c r="BI14" s="25" t="str">
        <f t="shared" si="10"/>
        <v>HB1</v>
      </c>
      <c r="BJ14" s="93">
        <f>AP31+BG14</f>
        <v>7</v>
      </c>
      <c r="BL14" s="15">
        <f>SUMIF($AJ$7:$BF$7,"=A*",$AJ14:$BF14)+SUMIF($AI$8:$AI$30,"=A*",$AP$8:$AP$30)</f>
        <v>1</v>
      </c>
      <c r="BM14" s="15">
        <f>SUMIF($AJ$7:$BF$7,"=HB*",$AJ14:$BF14)+SUMIF($AI$8:$AI$30,"=HB*",$AP$8:$AP$30)</f>
        <v>2</v>
      </c>
      <c r="BN14" s="15">
        <f>SUMIF($AJ$7:$BF$7,"=M*",$AJ14:$BF14)+SUMIF($AI$8:$AI$30,"=M*",$AP$8:$AP$30)</f>
        <v>2</v>
      </c>
      <c r="BO14" s="15">
        <f>SUMIF($AJ$7:$BF$7,"=NI*",$AJ14:$BF14)+SUMIF($AI$8:$AI$30,"=NI*",$AP$8:$AP$30)</f>
        <v>0</v>
      </c>
      <c r="BP14" s="15">
        <f>SUMIF($AJ$7:$BF$7,"=P*",$AJ14:$BF14)+SUMIF($AI$8:$AI$30,"=P*",$AP$8:$AP$30)</f>
        <v>0</v>
      </c>
      <c r="BQ14" s="15">
        <f>SUMIF($AJ$7:$BF$7,"=R*",$AJ14:$BF14)+SUMIF($AI$8:$AI$30,"=R*",$AP$8:$AP$30)</f>
        <v>1</v>
      </c>
      <c r="BR14" s="15">
        <f>SUMIF($AJ$7:$BF$7,"=W*",$AJ14:$BF14)+SUMIF($AI$8:$AI$30,"=W*",$AP$8:$AP$30)</f>
        <v>1</v>
      </c>
      <c r="BS14" s="25">
        <f t="shared" si="11"/>
        <v>7</v>
      </c>
      <c r="BU14" s="31"/>
    </row>
    <row r="15" spans="1:75" x14ac:dyDescent="0.3">
      <c r="A15" s="137"/>
      <c r="B15" s="141"/>
      <c r="C15" s="139"/>
      <c r="D15" s="48" t="str">
        <f t="shared" si="12"/>
        <v/>
      </c>
      <c r="E15" s="137" t="s">
        <v>325</v>
      </c>
      <c r="F15" s="138">
        <v>0.48958333333333331</v>
      </c>
      <c r="G15" s="139" t="s">
        <v>250</v>
      </c>
      <c r="H15" s="48" t="str">
        <f t="shared" si="13"/>
        <v>11:45 AM PES</v>
      </c>
      <c r="I15" s="137" t="s">
        <v>429</v>
      </c>
      <c r="J15" s="138">
        <v>0.46875</v>
      </c>
      <c r="K15" s="139" t="s">
        <v>132</v>
      </c>
      <c r="L15" s="48" t="str">
        <f t="shared" si="2"/>
        <v>11:15 AM BALE</v>
      </c>
      <c r="M15" s="137" t="s">
        <v>449</v>
      </c>
      <c r="N15" s="138">
        <v>0.46875</v>
      </c>
      <c r="O15" s="139" t="s">
        <v>132</v>
      </c>
      <c r="P15" s="48" t="str">
        <f t="shared" si="3"/>
        <v>11:15 AM BALE</v>
      </c>
      <c r="Q15" s="137" t="s">
        <v>487</v>
      </c>
      <c r="R15" s="138">
        <v>0.48958333333333331</v>
      </c>
      <c r="S15" s="142" t="s">
        <v>92</v>
      </c>
      <c r="T15" s="48" t="str">
        <f t="shared" si="4"/>
        <v>11:45 AM FRES</v>
      </c>
      <c r="U15" s="137" t="s">
        <v>151</v>
      </c>
      <c r="V15" s="141">
        <v>0.46875</v>
      </c>
      <c r="W15" s="142" t="s">
        <v>132</v>
      </c>
      <c r="X15" s="48" t="str">
        <f t="shared" si="5"/>
        <v>11:15 AM BALE</v>
      </c>
      <c r="Y15" s="31" t="s">
        <v>560</v>
      </c>
      <c r="Z15" s="86">
        <v>0.46875</v>
      </c>
      <c r="AA15" s="142" t="s">
        <v>132</v>
      </c>
      <c r="AB15" s="48" t="str">
        <f t="shared" si="6"/>
        <v>11:15 AM BALE</v>
      </c>
      <c r="AC15" s="137" t="s">
        <v>299</v>
      </c>
      <c r="AD15" s="138">
        <v>0.54166666666666663</v>
      </c>
      <c r="AE15" s="142" t="s">
        <v>92</v>
      </c>
      <c r="AF15" s="48" t="str">
        <f t="shared" si="7"/>
        <v>1:00 PM FRES</v>
      </c>
      <c r="AG15" s="220"/>
      <c r="AH15" s="230"/>
      <c r="AI15" s="25" t="str">
        <f>AQ7</f>
        <v>HB2</v>
      </c>
      <c r="AJ15" s="79">
        <f t="shared" si="8"/>
        <v>0</v>
      </c>
      <c r="AK15" s="79">
        <f t="shared" si="8"/>
        <v>0</v>
      </c>
      <c r="AL15" s="79">
        <f t="shared" si="8"/>
        <v>0</v>
      </c>
      <c r="AM15" s="79">
        <f t="shared" si="8"/>
        <v>0</v>
      </c>
      <c r="AN15" s="79">
        <f t="shared" si="8"/>
        <v>0</v>
      </c>
      <c r="AO15" s="79">
        <f t="shared" si="8"/>
        <v>0</v>
      </c>
      <c r="AP15" s="79">
        <f t="shared" si="8"/>
        <v>1</v>
      </c>
      <c r="AQ15" s="79">
        <f t="shared" si="8"/>
        <v>0</v>
      </c>
      <c r="AR15" s="79">
        <f t="shared" si="8"/>
        <v>0</v>
      </c>
      <c r="AS15" s="79">
        <f t="shared" si="1"/>
        <v>0</v>
      </c>
      <c r="AT15" s="79">
        <f t="shared" si="1"/>
        <v>1</v>
      </c>
      <c r="AU15" s="79">
        <f t="shared" si="1"/>
        <v>1</v>
      </c>
      <c r="AV15" s="79">
        <f t="shared" si="1"/>
        <v>0</v>
      </c>
      <c r="AW15" s="79">
        <f t="shared" si="1"/>
        <v>0</v>
      </c>
      <c r="AX15" s="79">
        <f t="shared" si="1"/>
        <v>0</v>
      </c>
      <c r="AY15" s="79">
        <f t="shared" si="1"/>
        <v>0</v>
      </c>
      <c r="AZ15" s="79">
        <f t="shared" si="1"/>
        <v>0</v>
      </c>
      <c r="BA15" s="79">
        <f t="shared" si="1"/>
        <v>0</v>
      </c>
      <c r="BB15" s="79">
        <f t="shared" si="1"/>
        <v>0</v>
      </c>
      <c r="BC15" s="79">
        <f t="shared" si="1"/>
        <v>0</v>
      </c>
      <c r="BD15" s="79">
        <f t="shared" si="1"/>
        <v>0</v>
      </c>
      <c r="BE15" s="79">
        <f t="shared" si="1"/>
        <v>1</v>
      </c>
      <c r="BF15" s="79">
        <f t="shared" si="1"/>
        <v>0</v>
      </c>
      <c r="BG15" s="93">
        <f t="shared" si="9"/>
        <v>4</v>
      </c>
      <c r="BI15" s="25" t="str">
        <f t="shared" si="10"/>
        <v>HB2</v>
      </c>
      <c r="BJ15" s="93">
        <f>AQ31+BG15</f>
        <v>7</v>
      </c>
      <c r="BL15" s="15">
        <f>SUMIF($AJ$7:$BF$7,"=A*",$AJ15:$BF15)+SUMIF($AI$8:$AI$30,"=A*",$AQ$8:$AQ$30)</f>
        <v>2</v>
      </c>
      <c r="BM15" s="15">
        <f>SUMIF($AJ$7:$BF$7,"=HB*",$AJ15:$BF15)+SUMIF($AI$8:$AI$30,"=HB*",$AQ$8:$AQ$30)</f>
        <v>2</v>
      </c>
      <c r="BN15" s="15">
        <f>SUMIF($AJ$7:$BF$7,"=M*",$AJ15:$BF15)+SUMIF($AI$8:$AI$30,"=M*",$AQ$8:$AQ$30)</f>
        <v>2</v>
      </c>
      <c r="BO15" s="15">
        <f>SUMIF($AJ$7:$BF$7,"=NI*",$AJ15:$BF15)+SUMIF($AI$8:$AI$30,"=NI*",$AQ$8:$AQ$30)</f>
        <v>0</v>
      </c>
      <c r="BP15" s="15">
        <f>SUMIF($AJ$7:$BF$7,"=P*",$AJ15:$BF15)+SUMIF($AI$8:$AI$30,"=P*",$AQ$8:$AQ$30)</f>
        <v>0</v>
      </c>
      <c r="BQ15" s="15">
        <f>SUMIF($AJ$7:$BF$7,"=R*",$AJ15:$BF15)+SUMIF($AI$8:$AI$30,"=R*",$AQ$8:$AQ$30)</f>
        <v>0</v>
      </c>
      <c r="BR15" s="15">
        <f>SUMIF($AJ$7:$BF$7,"=W*",$AJ15:$BF15)+SUMIF($AI$8:$AI$30,"=W*",$AQ$8:$AQ$30)</f>
        <v>1</v>
      </c>
      <c r="BS15" s="25">
        <f t="shared" si="11"/>
        <v>7</v>
      </c>
      <c r="BU15" s="31"/>
    </row>
    <row r="16" spans="1:75" x14ac:dyDescent="0.3">
      <c r="A16" s="137"/>
      <c r="B16" s="138"/>
      <c r="C16" s="139"/>
      <c r="D16" s="48" t="str">
        <f t="shared" si="12"/>
        <v/>
      </c>
      <c r="E16" s="137" t="s">
        <v>304</v>
      </c>
      <c r="F16" s="138">
        <v>0.52083333333333337</v>
      </c>
      <c r="G16" s="139" t="s">
        <v>89</v>
      </c>
      <c r="H16" s="48" t="str">
        <f t="shared" si="13"/>
        <v>12:30 PM HHES</v>
      </c>
      <c r="I16" s="137" t="s">
        <v>428</v>
      </c>
      <c r="J16" s="138">
        <v>0.48958333333333331</v>
      </c>
      <c r="K16" s="139" t="s">
        <v>92</v>
      </c>
      <c r="L16" s="48" t="str">
        <f t="shared" si="2"/>
        <v>11:45 AM FRES</v>
      </c>
      <c r="M16" s="137" t="s">
        <v>452</v>
      </c>
      <c r="N16" s="138">
        <v>0.48958333333333331</v>
      </c>
      <c r="O16" s="139" t="s">
        <v>92</v>
      </c>
      <c r="P16" s="48" t="str">
        <f t="shared" si="3"/>
        <v>11:45 AM FRES</v>
      </c>
      <c r="Q16" s="31" t="s">
        <v>482</v>
      </c>
      <c r="R16" s="138">
        <v>0.625</v>
      </c>
      <c r="S16" s="139" t="s">
        <v>89</v>
      </c>
      <c r="T16" s="48" t="str">
        <f t="shared" si="4"/>
        <v>3:00 PM HHES</v>
      </c>
      <c r="U16" s="137" t="s">
        <v>507</v>
      </c>
      <c r="V16" s="138">
        <v>0.48958333333333331</v>
      </c>
      <c r="W16" s="139" t="s">
        <v>92</v>
      </c>
      <c r="X16" s="48" t="str">
        <f t="shared" si="5"/>
        <v>11:45 AM FRES</v>
      </c>
      <c r="Y16" s="137" t="s">
        <v>562</v>
      </c>
      <c r="Z16" s="138">
        <v>0.51041666666666663</v>
      </c>
      <c r="AA16" s="142" t="s">
        <v>91</v>
      </c>
      <c r="AB16" s="48" t="str">
        <f t="shared" si="6"/>
        <v>12:15 PM CSDA</v>
      </c>
      <c r="AC16" s="137" t="s">
        <v>568</v>
      </c>
      <c r="AD16" s="141">
        <v>0.625</v>
      </c>
      <c r="AE16" s="139" t="s">
        <v>89</v>
      </c>
      <c r="AF16" s="48" t="str">
        <f t="shared" si="7"/>
        <v>3:00 PM HHES</v>
      </c>
      <c r="AG16" s="220"/>
      <c r="AH16" s="230"/>
      <c r="AI16" s="25" t="str">
        <f>AR7</f>
        <v>HB3</v>
      </c>
      <c r="AJ16" s="79">
        <f t="shared" si="8"/>
        <v>0</v>
      </c>
      <c r="AK16" s="79">
        <f t="shared" si="8"/>
        <v>0</v>
      </c>
      <c r="AL16" s="79">
        <f t="shared" si="8"/>
        <v>1</v>
      </c>
      <c r="AM16" s="79">
        <f t="shared" si="8"/>
        <v>0</v>
      </c>
      <c r="AN16" s="79">
        <f t="shared" si="8"/>
        <v>0</v>
      </c>
      <c r="AO16" s="79">
        <f t="shared" si="8"/>
        <v>0</v>
      </c>
      <c r="AP16" s="79">
        <f t="shared" si="8"/>
        <v>0</v>
      </c>
      <c r="AQ16" s="79">
        <f t="shared" si="8"/>
        <v>1</v>
      </c>
      <c r="AR16" s="79">
        <f t="shared" si="8"/>
        <v>0</v>
      </c>
      <c r="AS16" s="79">
        <f t="shared" si="1"/>
        <v>0</v>
      </c>
      <c r="AT16" s="79">
        <f t="shared" si="1"/>
        <v>0</v>
      </c>
      <c r="AU16" s="79">
        <f t="shared" si="1"/>
        <v>1</v>
      </c>
      <c r="AV16" s="79">
        <f t="shared" si="1"/>
        <v>0</v>
      </c>
      <c r="AW16" s="79">
        <f t="shared" si="1"/>
        <v>1</v>
      </c>
      <c r="AX16" s="79">
        <f t="shared" si="1"/>
        <v>0</v>
      </c>
      <c r="AY16" s="79">
        <f t="shared" si="1"/>
        <v>0</v>
      </c>
      <c r="AZ16" s="79">
        <f t="shared" si="1"/>
        <v>0</v>
      </c>
      <c r="BA16" s="79">
        <f t="shared" si="1"/>
        <v>0</v>
      </c>
      <c r="BB16" s="79">
        <f t="shared" si="1"/>
        <v>0</v>
      </c>
      <c r="BC16" s="79">
        <f t="shared" si="1"/>
        <v>0</v>
      </c>
      <c r="BD16" s="79">
        <f t="shared" si="1"/>
        <v>0</v>
      </c>
      <c r="BE16" s="79">
        <f t="shared" si="1"/>
        <v>0</v>
      </c>
      <c r="BF16" s="79">
        <f t="shared" si="1"/>
        <v>0</v>
      </c>
      <c r="BG16" s="93">
        <f t="shared" si="9"/>
        <v>4</v>
      </c>
      <c r="BI16" s="25" t="str">
        <f t="shared" si="10"/>
        <v>HB3</v>
      </c>
      <c r="BJ16" s="93">
        <f>AR31+BG16</f>
        <v>7</v>
      </c>
      <c r="BL16" s="15">
        <f>SUMIF($AJ$7:$BF$7,"=A*",$AJ16:$BF16)+SUMIF($AI$8:$AI$30,"=A*",$AR$8:$AR$30)</f>
        <v>2</v>
      </c>
      <c r="BM16" s="15">
        <f>SUMIF($AJ$7:$BF$7,"=HB*",$AJ16:$BF16)+SUMIF($AI$8:$AI$30,"=HB*",$AR$8:$AR$30)</f>
        <v>2</v>
      </c>
      <c r="BN16" s="15">
        <f>SUMIF($AJ$7:$BF$7,"=M*",$AJ16:$BF16)+SUMIF($AI$8:$AI$30,"=M*",$AR$8:$AR$30)</f>
        <v>2</v>
      </c>
      <c r="BO16" s="15">
        <f>SUMIF($AJ$7:$BF$7,"=NI*",$AJ16:$BF16)+SUMIF($AI$8:$AI$30,"=NI*",$AR$8:$AR$30)</f>
        <v>0</v>
      </c>
      <c r="BP16" s="15">
        <f>SUMIF($AJ$7:$BF$7,"=P*",$AJ16:$BF16)+SUMIF($AI$8:$AI$30,"=P*",$AR$8:$AR$30)</f>
        <v>0</v>
      </c>
      <c r="BQ16" s="15">
        <f>SUMIF($AJ$7:$BF$7,"=R*",$AJ16:$BF16)+SUMIF($AI$8:$AI$30,"=R*",$AR$8:$AR$30)</f>
        <v>0</v>
      </c>
      <c r="BR16" s="15">
        <f>SUMIF($AJ$7:$BF$7,"=W*",$AJ16:$BF16)+SUMIF($AI$8:$AI$30,"=W*",$AR$8:$AR$30)</f>
        <v>1</v>
      </c>
      <c r="BS16" s="25">
        <f t="shared" si="11"/>
        <v>7</v>
      </c>
      <c r="BU16" s="31"/>
    </row>
    <row r="17" spans="1:73" x14ac:dyDescent="0.3">
      <c r="A17" s="137"/>
      <c r="B17" s="138"/>
      <c r="C17" s="139"/>
      <c r="D17" s="48" t="str">
        <f t="shared" si="12"/>
        <v/>
      </c>
      <c r="E17" s="137" t="s">
        <v>139</v>
      </c>
      <c r="F17" s="138">
        <v>0.52083333333333337</v>
      </c>
      <c r="G17" s="142" t="s">
        <v>132</v>
      </c>
      <c r="H17" s="48" t="str">
        <f t="shared" si="13"/>
        <v>12:30 PM BALE</v>
      </c>
      <c r="I17" s="137" t="s">
        <v>423</v>
      </c>
      <c r="J17" s="138">
        <v>0.52083333333333337</v>
      </c>
      <c r="K17" s="139" t="s">
        <v>132</v>
      </c>
      <c r="L17" s="48" t="str">
        <f t="shared" si="2"/>
        <v>12:30 PM BALE</v>
      </c>
      <c r="M17" s="137" t="s">
        <v>451</v>
      </c>
      <c r="N17" s="138">
        <v>0.51041666666666663</v>
      </c>
      <c r="O17" s="139" t="s">
        <v>91</v>
      </c>
      <c r="P17" s="48" t="str">
        <f t="shared" si="3"/>
        <v>12:15 PM CSDA</v>
      </c>
      <c r="Q17" s="31" t="s">
        <v>481</v>
      </c>
      <c r="R17" s="138">
        <v>0.67708333333333337</v>
      </c>
      <c r="S17" s="139" t="s">
        <v>89</v>
      </c>
      <c r="T17" s="48" t="str">
        <f t="shared" si="4"/>
        <v>4:15 PM HHES</v>
      </c>
      <c r="U17" s="137" t="s">
        <v>478</v>
      </c>
      <c r="V17" s="141">
        <v>0.52083333333333337</v>
      </c>
      <c r="W17" s="139" t="s">
        <v>89</v>
      </c>
      <c r="X17" s="48" t="str">
        <f t="shared" si="5"/>
        <v>12:30 PM HHES</v>
      </c>
      <c r="Y17" s="31" t="s">
        <v>534</v>
      </c>
      <c r="Z17" s="86">
        <v>0.52083333333333337</v>
      </c>
      <c r="AA17" s="142" t="s">
        <v>132</v>
      </c>
      <c r="AB17" s="48" t="str">
        <f t="shared" si="6"/>
        <v>12:30 PM BALE</v>
      </c>
      <c r="AC17" s="31" t="s">
        <v>572</v>
      </c>
      <c r="AD17" s="86">
        <v>0.67708333333333337</v>
      </c>
      <c r="AE17" s="15" t="s">
        <v>89</v>
      </c>
      <c r="AF17" s="48" t="str">
        <f t="shared" si="7"/>
        <v>4:15 PM HHES</v>
      </c>
      <c r="AG17" s="220"/>
      <c r="AH17" s="230"/>
      <c r="AI17" s="25" t="str">
        <f>AS7</f>
        <v>HB4</v>
      </c>
      <c r="AJ17" s="79">
        <f t="shared" si="8"/>
        <v>0</v>
      </c>
      <c r="AK17" s="79">
        <f t="shared" si="8"/>
        <v>0</v>
      </c>
      <c r="AL17" s="79">
        <f t="shared" si="8"/>
        <v>0</v>
      </c>
      <c r="AM17" s="79">
        <f t="shared" si="8"/>
        <v>0</v>
      </c>
      <c r="AN17" s="79">
        <f t="shared" si="8"/>
        <v>0</v>
      </c>
      <c r="AO17" s="79">
        <f t="shared" si="8"/>
        <v>1</v>
      </c>
      <c r="AP17" s="79">
        <f t="shared" si="8"/>
        <v>0</v>
      </c>
      <c r="AQ17" s="79">
        <f t="shared" si="8"/>
        <v>0</v>
      </c>
      <c r="AR17" s="79">
        <f t="shared" si="8"/>
        <v>1</v>
      </c>
      <c r="AS17" s="79">
        <f t="shared" si="1"/>
        <v>0</v>
      </c>
      <c r="AT17" s="79">
        <f t="shared" si="1"/>
        <v>0</v>
      </c>
      <c r="AU17" s="79">
        <f t="shared" si="1"/>
        <v>0</v>
      </c>
      <c r="AV17" s="79">
        <f t="shared" si="1"/>
        <v>1</v>
      </c>
      <c r="AW17" s="79">
        <f t="shared" si="1"/>
        <v>0</v>
      </c>
      <c r="AX17" s="79">
        <f t="shared" si="1"/>
        <v>0</v>
      </c>
      <c r="AY17" s="79">
        <f t="shared" si="1"/>
        <v>0</v>
      </c>
      <c r="AZ17" s="79">
        <f t="shared" si="1"/>
        <v>0</v>
      </c>
      <c r="BA17" s="79">
        <f t="shared" si="1"/>
        <v>0</v>
      </c>
      <c r="BB17" s="79">
        <f t="shared" si="1"/>
        <v>0</v>
      </c>
      <c r="BC17" s="79">
        <f t="shared" si="1"/>
        <v>0</v>
      </c>
      <c r="BD17" s="79">
        <f t="shared" si="1"/>
        <v>0</v>
      </c>
      <c r="BE17" s="79">
        <f t="shared" si="1"/>
        <v>0</v>
      </c>
      <c r="BF17" s="79">
        <f t="shared" si="1"/>
        <v>0</v>
      </c>
      <c r="BG17" s="93">
        <f t="shared" si="9"/>
        <v>3</v>
      </c>
      <c r="BI17" s="25" t="str">
        <f t="shared" si="10"/>
        <v>HB4</v>
      </c>
      <c r="BJ17" s="93">
        <f>AS31+BG17</f>
        <v>7</v>
      </c>
      <c r="BL17" s="15">
        <f>SUMIF($AJ$7:$BF$7,"=A*",$AJ17:$BF17)+SUMIF($AI$8:$AI$30,"=A*",$AS$8:$AS$30)</f>
        <v>3</v>
      </c>
      <c r="BM17" s="15">
        <f>SUMIF($AJ$7:$BF$7,"=HB*",$AJ17:$BF17)+SUMIF($AI$8:$AI$30,"=HB*",$AS$8:$AS$30)</f>
        <v>2</v>
      </c>
      <c r="BN17" s="15">
        <f>SUMIF($AJ$7:$BF$7,"=M*",$AJ17:$BF17)+SUMIF($AI$8:$AI$30,"=M*",$AS$8:$AS$30)</f>
        <v>1</v>
      </c>
      <c r="BO17" s="15">
        <f>SUMIF($AJ$7:$BF$7,"=NI*",$AJ17:$BF17)+SUMIF($AI$8:$AI$30,"=NI*",$AS$8:$AS$30)</f>
        <v>1</v>
      </c>
      <c r="BP17" s="15">
        <f>SUMIF($AJ$7:$BF$7,"=P*",$AJ17:$BF17)+SUMIF($AI$8:$AI$30,"=P*",$AS$8:$AS$30)</f>
        <v>0</v>
      </c>
      <c r="BQ17" s="15">
        <f>SUMIF($AJ$7:$BF$7,"=R*",$AJ17:$BF17)+SUMIF($AI$8:$AI$30,"=R*",$AS$8:$AS$30)</f>
        <v>0</v>
      </c>
      <c r="BR17" s="15">
        <f>SUMIF($AJ$7:$BF$7,"=W*",$AJ17:$BF17)+SUMIF($AI$8:$AI$30,"=W*",$AS$8:$AS$30)</f>
        <v>0</v>
      </c>
      <c r="BS17" s="25">
        <f t="shared" si="11"/>
        <v>7</v>
      </c>
      <c r="BU17" s="31"/>
    </row>
    <row r="18" spans="1:73" x14ac:dyDescent="0.3">
      <c r="A18" s="137"/>
      <c r="B18" s="138"/>
      <c r="C18" s="139"/>
      <c r="D18" s="48" t="str">
        <f t="shared" si="12"/>
        <v/>
      </c>
      <c r="E18" s="137" t="s">
        <v>316</v>
      </c>
      <c r="F18" s="138">
        <v>0.57291666666666663</v>
      </c>
      <c r="G18" s="139" t="s">
        <v>89</v>
      </c>
      <c r="H18" s="48" t="str">
        <f t="shared" si="13"/>
        <v>1:45 PM HHES</v>
      </c>
      <c r="I18" s="137" t="s">
        <v>425</v>
      </c>
      <c r="J18" s="138">
        <v>0.57291666666666663</v>
      </c>
      <c r="K18" s="139" t="s">
        <v>89</v>
      </c>
      <c r="L18" s="48" t="str">
        <f t="shared" si="2"/>
        <v>1:45 PM HHES</v>
      </c>
      <c r="M18" s="137" t="s">
        <v>453</v>
      </c>
      <c r="N18" s="138">
        <v>0.52083333333333337</v>
      </c>
      <c r="O18" s="139" t="s">
        <v>89</v>
      </c>
      <c r="P18" s="48" t="str">
        <f t="shared" si="3"/>
        <v>12:30 PM HHES</v>
      </c>
      <c r="Q18" s="31" t="s">
        <v>463</v>
      </c>
      <c r="R18" s="141">
        <v>0.72916666666666663</v>
      </c>
      <c r="S18" s="139" t="s">
        <v>89</v>
      </c>
      <c r="T18" s="48" t="str">
        <f t="shared" si="4"/>
        <v>5:30 PM HHES</v>
      </c>
      <c r="U18" s="137" t="s">
        <v>520</v>
      </c>
      <c r="V18" s="138">
        <v>0.53125</v>
      </c>
      <c r="W18" s="142" t="s">
        <v>96</v>
      </c>
      <c r="X18" s="48" t="str">
        <f t="shared" si="5"/>
        <v>12:45 PM SHS</v>
      </c>
      <c r="Y18" s="31" t="s">
        <v>563</v>
      </c>
      <c r="Z18" s="86">
        <v>0.57291666666666663</v>
      </c>
      <c r="AA18" s="142" t="s">
        <v>132</v>
      </c>
      <c r="AB18" s="48" t="str">
        <f t="shared" si="6"/>
        <v>1:45 PM BALE</v>
      </c>
      <c r="AC18" s="31" t="s">
        <v>573</v>
      </c>
      <c r="AD18" s="86">
        <v>0.72916666666666663</v>
      </c>
      <c r="AE18" s="15" t="s">
        <v>89</v>
      </c>
      <c r="AF18" s="48" t="str">
        <f t="shared" si="7"/>
        <v>5:30 PM HHES</v>
      </c>
      <c r="AG18" s="220"/>
      <c r="AH18" s="230"/>
      <c r="AI18" s="25" t="str">
        <f>AT7</f>
        <v>M1</v>
      </c>
      <c r="AJ18" s="79">
        <f t="shared" si="8"/>
        <v>0</v>
      </c>
      <c r="AK18" s="79">
        <f t="shared" si="8"/>
        <v>1</v>
      </c>
      <c r="AL18" s="79">
        <f t="shared" si="8"/>
        <v>0</v>
      </c>
      <c r="AM18" s="79">
        <f t="shared" si="8"/>
        <v>0</v>
      </c>
      <c r="AN18" s="79">
        <f t="shared" si="8"/>
        <v>0</v>
      </c>
      <c r="AO18" s="79">
        <f t="shared" si="8"/>
        <v>0</v>
      </c>
      <c r="AP18" s="79">
        <f t="shared" si="8"/>
        <v>0</v>
      </c>
      <c r="AQ18" s="79">
        <f t="shared" si="8"/>
        <v>0</v>
      </c>
      <c r="AR18" s="79">
        <f t="shared" si="8"/>
        <v>0</v>
      </c>
      <c r="AS18" s="79">
        <f t="shared" si="1"/>
        <v>0</v>
      </c>
      <c r="AT18" s="79">
        <f t="shared" si="1"/>
        <v>0</v>
      </c>
      <c r="AU18" s="79">
        <f t="shared" si="1"/>
        <v>0</v>
      </c>
      <c r="AV18" s="79">
        <f t="shared" si="1"/>
        <v>0</v>
      </c>
      <c r="AW18" s="79">
        <f t="shared" si="1"/>
        <v>0</v>
      </c>
      <c r="AX18" s="79">
        <f t="shared" si="1"/>
        <v>0</v>
      </c>
      <c r="AY18" s="79">
        <f t="shared" si="1"/>
        <v>0</v>
      </c>
      <c r="AZ18" s="79">
        <f t="shared" si="1"/>
        <v>0</v>
      </c>
      <c r="BA18" s="79">
        <f t="shared" si="1"/>
        <v>0</v>
      </c>
      <c r="BB18" s="79">
        <f t="shared" si="1"/>
        <v>0</v>
      </c>
      <c r="BC18" s="79">
        <f t="shared" si="1"/>
        <v>0</v>
      </c>
      <c r="BD18" s="79">
        <f t="shared" si="1"/>
        <v>0</v>
      </c>
      <c r="BE18" s="79">
        <f t="shared" si="1"/>
        <v>0</v>
      </c>
      <c r="BF18" s="79">
        <f t="shared" si="1"/>
        <v>1</v>
      </c>
      <c r="BG18" s="93">
        <f t="shared" si="9"/>
        <v>2</v>
      </c>
      <c r="BI18" s="25" t="str">
        <f t="shared" si="10"/>
        <v>M1</v>
      </c>
      <c r="BJ18" s="93">
        <f>AT31+BG18</f>
        <v>5</v>
      </c>
      <c r="BL18" s="15">
        <f>SUMIF($AJ$7:$BF$7,"=A*",$AJ18:$BF18)+SUMIF($AI$8:$AI$30,"=A*",$AT$8:$AT$30)</f>
        <v>2</v>
      </c>
      <c r="BM18" s="15">
        <f>SUMIF($AJ$7:$BF$7,"=HB*",$AJ18:$BF18)+SUMIF($AI$8:$AI$30,"=HB*",$AT$8:$AT$30)</f>
        <v>1</v>
      </c>
      <c r="BN18" s="15">
        <f>SUMIF($AJ$7:$BF$7,"=M*",$AJ18:$BF18)+SUMIF($AI$8:$AI$30,"=M*",$AT$8:$AT$30)</f>
        <v>1</v>
      </c>
      <c r="BO18" s="15">
        <f>SUMIF($AJ$7:$BF$7,"=NI*",$AJ18:$BF18)+SUMIF($AI$8:$AI$30,"=NI*",$AT$8:$AT$30)</f>
        <v>0</v>
      </c>
      <c r="BP18" s="15">
        <f>SUMIF($AJ$7:$BF$7,"=P*",$AJ18:$BF18)+SUMIF($AI$8:$AI$30,"=P*",$AT$8:$AT$30)</f>
        <v>0</v>
      </c>
      <c r="BQ18" s="15">
        <f>SUMIF($AJ$7:$BF$7,"=R*",$AJ18:$BF18)+SUMIF($AI$8:$AI$30,"=R*",$AT$8:$AT$30)</f>
        <v>0</v>
      </c>
      <c r="BR18" s="15">
        <f>SUMIF($AJ$7:$BF$7,"=W*",$AJ18:$BF18)+SUMIF($AI$8:$AI$30,"=W*",$AT$8:$AT$30)</f>
        <v>1</v>
      </c>
      <c r="BS18" s="25">
        <f t="shared" si="11"/>
        <v>5</v>
      </c>
      <c r="BU18" s="31"/>
    </row>
    <row r="19" spans="1:73" x14ac:dyDescent="0.3">
      <c r="A19" s="137"/>
      <c r="B19" s="141"/>
      <c r="C19" s="139"/>
      <c r="D19" s="48" t="str">
        <f t="shared" si="12"/>
        <v/>
      </c>
      <c r="E19" s="31" t="s">
        <v>308</v>
      </c>
      <c r="F19" s="86">
        <v>0.625</v>
      </c>
      <c r="G19" s="139" t="s">
        <v>89</v>
      </c>
      <c r="H19" s="48" t="str">
        <f t="shared" si="13"/>
        <v>3:00 PM HHES</v>
      </c>
      <c r="I19" s="137" t="s">
        <v>426</v>
      </c>
      <c r="J19" s="138">
        <v>0.625</v>
      </c>
      <c r="K19" s="139" t="s">
        <v>89</v>
      </c>
      <c r="L19" s="48" t="str">
        <f t="shared" si="2"/>
        <v>3:00 PM HHES</v>
      </c>
      <c r="M19" s="137" t="s">
        <v>521</v>
      </c>
      <c r="N19" s="138">
        <v>0.57291666666666663</v>
      </c>
      <c r="O19" s="139" t="s">
        <v>89</v>
      </c>
      <c r="P19" s="48" t="str">
        <f t="shared" si="3"/>
        <v>1:45 PM HHES</v>
      </c>
      <c r="Q19" s="137"/>
      <c r="R19" s="141"/>
      <c r="S19" s="142"/>
      <c r="T19" s="48" t="str">
        <f t="shared" si="4"/>
        <v/>
      </c>
      <c r="U19" s="137" t="s">
        <v>508</v>
      </c>
      <c r="V19" s="138">
        <v>0.57291666666666663</v>
      </c>
      <c r="W19" s="139" t="s">
        <v>89</v>
      </c>
      <c r="X19" s="48" t="str">
        <f t="shared" si="5"/>
        <v>1:45 PM HHES</v>
      </c>
      <c r="Y19" s="31" t="s">
        <v>564</v>
      </c>
      <c r="Z19" s="86">
        <v>0.625</v>
      </c>
      <c r="AA19" s="142" t="s">
        <v>132</v>
      </c>
      <c r="AB19" s="48" t="str">
        <f t="shared" si="6"/>
        <v>3:00 PM BALE</v>
      </c>
      <c r="AC19" s="137"/>
      <c r="AD19" s="138"/>
      <c r="AE19" s="139"/>
      <c r="AF19" s="48" t="str">
        <f t="shared" si="7"/>
        <v/>
      </c>
      <c r="AG19" s="220"/>
      <c r="AH19" s="230"/>
      <c r="AI19" s="25" t="str">
        <f>AU7</f>
        <v>M2</v>
      </c>
      <c r="AJ19" s="79">
        <f t="shared" si="8"/>
        <v>0</v>
      </c>
      <c r="AK19" s="79">
        <f t="shared" si="8"/>
        <v>0</v>
      </c>
      <c r="AL19" s="79">
        <f t="shared" si="8"/>
        <v>0</v>
      </c>
      <c r="AM19" s="79">
        <f t="shared" si="8"/>
        <v>0</v>
      </c>
      <c r="AN19" s="79">
        <f t="shared" si="8"/>
        <v>1</v>
      </c>
      <c r="AO19" s="79">
        <f t="shared" si="8"/>
        <v>0</v>
      </c>
      <c r="AP19" s="79">
        <f t="shared" si="8"/>
        <v>0</v>
      </c>
      <c r="AQ19" s="79">
        <f t="shared" si="8"/>
        <v>0</v>
      </c>
      <c r="AR19" s="79">
        <f t="shared" si="8"/>
        <v>0</v>
      </c>
      <c r="AS19" s="79">
        <f t="shared" si="1"/>
        <v>0</v>
      </c>
      <c r="AT19" s="79">
        <f t="shared" si="1"/>
        <v>0</v>
      </c>
      <c r="AU19" s="79">
        <f t="shared" si="1"/>
        <v>0</v>
      </c>
      <c r="AV19" s="79">
        <f t="shared" si="1"/>
        <v>0</v>
      </c>
      <c r="AW19" s="79">
        <f t="shared" si="1"/>
        <v>1</v>
      </c>
      <c r="AX19" s="79">
        <f t="shared" si="1"/>
        <v>0</v>
      </c>
      <c r="AY19" s="79">
        <f t="shared" si="1"/>
        <v>0</v>
      </c>
      <c r="AZ19" s="79">
        <f t="shared" si="1"/>
        <v>0</v>
      </c>
      <c r="BA19" s="79">
        <f t="shared" si="1"/>
        <v>0</v>
      </c>
      <c r="BB19" s="79">
        <f t="shared" si="1"/>
        <v>0</v>
      </c>
      <c r="BC19" s="79">
        <f t="shared" si="1"/>
        <v>0</v>
      </c>
      <c r="BD19" s="79">
        <f t="shared" si="1"/>
        <v>0</v>
      </c>
      <c r="BE19" s="79">
        <f t="shared" si="1"/>
        <v>0</v>
      </c>
      <c r="BF19" s="79">
        <f t="shared" si="1"/>
        <v>0</v>
      </c>
      <c r="BG19" s="93">
        <f t="shared" si="9"/>
        <v>2</v>
      </c>
      <c r="BI19" s="25" t="str">
        <f t="shared" si="10"/>
        <v>M2</v>
      </c>
      <c r="BJ19" s="93">
        <f>AU31+BG19</f>
        <v>5</v>
      </c>
      <c r="BL19" s="15">
        <f>SUMIF($AJ$7:$BF$7,"=A*",$AJ19:$BF19)+SUMIF($AI$8:$AI$30,"=A*",$AU$8:$AU$30)</f>
        <v>2</v>
      </c>
      <c r="BM19" s="15">
        <f>SUMIF($AJ$7:$BF$7,"=HB*",$AJ19:$BF19)+SUMIF($AI$8:$AI$30,"=HB*",$AU$8:$AU$30)</f>
        <v>2</v>
      </c>
      <c r="BN19" s="15">
        <f>SUMIF($AJ$7:$BF$7,"=M*",$AJ19:$BF19)+SUMIF($AI$8:$AI$30,"=M*",$AU$8:$AU$30)</f>
        <v>1</v>
      </c>
      <c r="BO19" s="15">
        <f>SUMIF($AJ$7:$BF$7,"=NI*",$AJ19:$BF19)+SUMIF($AI$8:$AI$30,"=NI*",$AU$8:$AU$30)</f>
        <v>0</v>
      </c>
      <c r="BP19" s="15">
        <f>SUMIF($AJ$7:$BF$7,"=P*",$AJ19:$BF19)+SUMIF($AI$8:$AI$30,"=P*",$AU$8:$AU$30)</f>
        <v>0</v>
      </c>
      <c r="BQ19" s="15">
        <f>SUMIF($AJ$7:$BF$7,"=R*",$AJ19:$BF19)+SUMIF($AI$8:$AI$30,"=R*",$AU$8:$AU$30)</f>
        <v>0</v>
      </c>
      <c r="BR19" s="15">
        <f>SUMIF($AJ$7:$BF$7,"=W*",$AJ19:$BF19)+SUMIF($AI$8:$AI$30,"=W*",$AU$8:$AU$30)</f>
        <v>0</v>
      </c>
      <c r="BS19" s="25">
        <f t="shared" si="11"/>
        <v>5</v>
      </c>
      <c r="BU19" s="31"/>
    </row>
    <row r="20" spans="1:73" x14ac:dyDescent="0.3">
      <c r="A20" s="137"/>
      <c r="B20" s="140"/>
      <c r="C20" s="139"/>
      <c r="D20" s="48" t="str">
        <f t="shared" si="12"/>
        <v/>
      </c>
      <c r="E20" s="137"/>
      <c r="F20" s="138"/>
      <c r="G20" s="139"/>
      <c r="H20" s="48" t="str">
        <f t="shared" si="13"/>
        <v/>
      </c>
      <c r="I20" s="137" t="s">
        <v>493</v>
      </c>
      <c r="J20" s="141">
        <v>0.67708333333333337</v>
      </c>
      <c r="K20" s="139" t="s">
        <v>89</v>
      </c>
      <c r="L20" s="48" t="str">
        <f t="shared" si="2"/>
        <v>4:15 PM HHES</v>
      </c>
      <c r="M20" s="137" t="s">
        <v>522</v>
      </c>
      <c r="N20" s="138">
        <v>0.625</v>
      </c>
      <c r="O20" s="139" t="s">
        <v>89</v>
      </c>
      <c r="P20" s="48" t="str">
        <f t="shared" si="3"/>
        <v>3:00 PM HHES</v>
      </c>
      <c r="Q20" s="137"/>
      <c r="R20" s="138"/>
      <c r="S20" s="142"/>
      <c r="T20" s="48" t="str">
        <f t="shared" si="4"/>
        <v/>
      </c>
      <c r="U20" s="137" t="s">
        <v>503</v>
      </c>
      <c r="V20" s="138">
        <v>0.625</v>
      </c>
      <c r="W20" s="139" t="s">
        <v>89</v>
      </c>
      <c r="X20" s="48" t="str">
        <f t="shared" si="5"/>
        <v>3:00 PM HHES</v>
      </c>
      <c r="Y20" s="137" t="s">
        <v>404</v>
      </c>
      <c r="Z20" s="138">
        <v>0.67708333333333337</v>
      </c>
      <c r="AA20" s="139" t="s">
        <v>89</v>
      </c>
      <c r="AB20" s="48" t="str">
        <f t="shared" si="6"/>
        <v>4:15 PM HHES</v>
      </c>
      <c r="AC20" s="137"/>
      <c r="AD20" s="138"/>
      <c r="AE20" s="142"/>
      <c r="AF20" s="48" t="str">
        <f t="shared" si="7"/>
        <v/>
      </c>
      <c r="AG20" s="220"/>
      <c r="AH20" s="230"/>
      <c r="AI20" s="25" t="str">
        <f>AV7</f>
        <v>M3</v>
      </c>
      <c r="AJ20" s="79">
        <f t="shared" si="8"/>
        <v>0</v>
      </c>
      <c r="AK20" s="79">
        <f t="shared" si="8"/>
        <v>0</v>
      </c>
      <c r="AL20" s="79">
        <f t="shared" si="8"/>
        <v>0</v>
      </c>
      <c r="AM20" s="79">
        <f t="shared" si="8"/>
        <v>0</v>
      </c>
      <c r="AN20" s="79">
        <f t="shared" si="8"/>
        <v>0</v>
      </c>
      <c r="AO20" s="79">
        <f t="shared" si="8"/>
        <v>0</v>
      </c>
      <c r="AP20" s="79">
        <f t="shared" si="8"/>
        <v>0</v>
      </c>
      <c r="AQ20" s="79">
        <f t="shared" si="8"/>
        <v>0</v>
      </c>
      <c r="AR20" s="79">
        <f t="shared" si="8"/>
        <v>0</v>
      </c>
      <c r="AS20" s="79">
        <f t="shared" si="1"/>
        <v>0</v>
      </c>
      <c r="AT20" s="79">
        <f t="shared" si="1"/>
        <v>1</v>
      </c>
      <c r="AU20" s="79">
        <f t="shared" si="1"/>
        <v>0</v>
      </c>
      <c r="AV20" s="79">
        <f t="shared" si="1"/>
        <v>0</v>
      </c>
      <c r="AW20" s="79">
        <f t="shared" si="1"/>
        <v>0</v>
      </c>
      <c r="AX20" s="79">
        <f t="shared" si="1"/>
        <v>0</v>
      </c>
      <c r="AY20" s="79">
        <f t="shared" si="1"/>
        <v>0</v>
      </c>
      <c r="AZ20" s="79">
        <f t="shared" si="1"/>
        <v>0</v>
      </c>
      <c r="BA20" s="79">
        <f t="shared" si="1"/>
        <v>0</v>
      </c>
      <c r="BB20" s="79">
        <f t="shared" si="1"/>
        <v>0</v>
      </c>
      <c r="BC20" s="79">
        <f t="shared" si="1"/>
        <v>0</v>
      </c>
      <c r="BD20" s="79">
        <f t="shared" si="1"/>
        <v>0</v>
      </c>
      <c r="BE20" s="79">
        <f t="shared" si="1"/>
        <v>1</v>
      </c>
      <c r="BF20" s="79">
        <f t="shared" si="1"/>
        <v>0</v>
      </c>
      <c r="BG20" s="93">
        <f t="shared" si="9"/>
        <v>2</v>
      </c>
      <c r="BI20" s="25" t="str">
        <f t="shared" si="10"/>
        <v>M3</v>
      </c>
      <c r="BJ20" s="93">
        <f>AV31+BG20</f>
        <v>5</v>
      </c>
      <c r="BL20" s="15">
        <f>SUMIF($AJ$7:$BF$7,"=A*",$AJ20:$BF20)+SUMIF($AI$8:$AI$30,"=A*",$AV$8:$AV$30)</f>
        <v>1</v>
      </c>
      <c r="BM20" s="15">
        <f>SUMIF($AJ$7:$BF$7,"=HB*",$AJ20:$BF20)+SUMIF($AI$8:$AI$30,"=HB*",$AV$8:$AV$30)</f>
        <v>2</v>
      </c>
      <c r="BN20" s="15">
        <f>SUMIF($AJ$7:$BF$7,"=M*",$AJ20:$BF20)+SUMIF($AI$8:$AI$30,"=M*",$AV$8:$AV$30)</f>
        <v>1</v>
      </c>
      <c r="BO20" s="15">
        <f>SUMIF($AJ$7:$BF$7,"=NI*",$AJ20:$BF20)+SUMIF($AI$8:$AI$30,"=NI*",$AV$8:$AV$30)</f>
        <v>0</v>
      </c>
      <c r="BP20" s="15">
        <f>SUMIF($AJ$7:$BF$7,"=P*",$AJ20:$BF20)+SUMIF($AI$8:$AI$30,"=P*",$AV$8:$AV$30)</f>
        <v>0</v>
      </c>
      <c r="BQ20" s="15">
        <f>SUMIF($AJ$7:$BF$7,"=R*",$AJ20:$BF20)+SUMIF($AI$8:$AI$30,"=R*",$AV$8:$AV$30)</f>
        <v>0</v>
      </c>
      <c r="BR20" s="15">
        <f>SUMIF($AJ$7:$BF$7,"=W*",$AJ20:$BF20)+SUMIF($AI$8:$AI$30,"=W*",$AV$8:$AV$30)</f>
        <v>1</v>
      </c>
      <c r="BS20" s="25">
        <f t="shared" si="11"/>
        <v>5</v>
      </c>
      <c r="BU20" s="31"/>
    </row>
    <row r="21" spans="1:73" x14ac:dyDescent="0.3">
      <c r="A21" s="31"/>
      <c r="D21" s="48" t="str">
        <f t="shared" si="12"/>
        <v/>
      </c>
      <c r="E21" s="137" t="s">
        <v>86</v>
      </c>
      <c r="F21" s="140" t="s">
        <v>324</v>
      </c>
      <c r="G21" s="139"/>
      <c r="H21" s="48" t="str">
        <f t="shared" si="13"/>
        <v xml:space="preserve">BYE </v>
      </c>
      <c r="I21" s="31"/>
      <c r="K21" s="15"/>
      <c r="L21" s="48" t="str">
        <f t="shared" ref="L21:L32" si="14">IF(J21="","",TEXT(J21,"h:mm AM/PM")&amp;" "&amp;K21)</f>
        <v/>
      </c>
      <c r="M21" s="31"/>
      <c r="P21" s="48" t="str">
        <f t="shared" ref="P21:P32" si="15">IF(N21="","",TEXT(N21,"h:mm AM/PM")&amp;" "&amp;O21)</f>
        <v/>
      </c>
      <c r="Q21" s="31"/>
      <c r="R21" s="138"/>
      <c r="S21" s="139"/>
      <c r="T21" s="48" t="str">
        <f t="shared" ref="T21:T32" si="16">IF(R21="","",TEXT(R21,"h:mm AM/PM")&amp;" "&amp;S21)</f>
        <v/>
      </c>
      <c r="U21" s="137"/>
      <c r="V21" s="138"/>
      <c r="W21" s="142"/>
      <c r="X21" s="48" t="str">
        <f t="shared" si="5"/>
        <v/>
      </c>
      <c r="Y21" s="137"/>
      <c r="Z21" s="141"/>
      <c r="AA21" s="142"/>
      <c r="AB21" s="48" t="str">
        <f t="shared" si="6"/>
        <v/>
      </c>
      <c r="AC21" s="137"/>
      <c r="AD21" s="138"/>
      <c r="AE21" s="142"/>
      <c r="AF21" s="48" t="str">
        <f t="shared" si="7"/>
        <v/>
      </c>
      <c r="AG21" s="220"/>
      <c r="AH21" s="230"/>
      <c r="AI21" s="25" t="str">
        <f>AW7</f>
        <v>M4</v>
      </c>
      <c r="AJ21" s="79">
        <f t="shared" si="8"/>
        <v>1</v>
      </c>
      <c r="AK21" s="79">
        <f t="shared" si="8"/>
        <v>0</v>
      </c>
      <c r="AL21" s="79">
        <f t="shared" si="8"/>
        <v>0</v>
      </c>
      <c r="AM21" s="79">
        <f t="shared" si="8"/>
        <v>0</v>
      </c>
      <c r="AN21" s="79">
        <f t="shared" si="8"/>
        <v>0</v>
      </c>
      <c r="AO21" s="79">
        <f t="shared" si="8"/>
        <v>0</v>
      </c>
      <c r="AP21" s="79">
        <f t="shared" si="8"/>
        <v>0</v>
      </c>
      <c r="AQ21" s="79">
        <f t="shared" si="8"/>
        <v>0</v>
      </c>
      <c r="AR21" s="79">
        <f t="shared" si="8"/>
        <v>0</v>
      </c>
      <c r="AS21" s="79">
        <f t="shared" si="1"/>
        <v>0</v>
      </c>
      <c r="AT21" s="79">
        <f t="shared" si="1"/>
        <v>0</v>
      </c>
      <c r="AU21" s="79">
        <f t="shared" si="1"/>
        <v>0</v>
      </c>
      <c r="AV21" s="79">
        <f t="shared" si="1"/>
        <v>0</v>
      </c>
      <c r="AW21" s="79">
        <f t="shared" si="1"/>
        <v>0</v>
      </c>
      <c r="AX21" s="79">
        <f t="shared" si="1"/>
        <v>0</v>
      </c>
      <c r="AY21" s="79">
        <f t="shared" si="1"/>
        <v>1</v>
      </c>
      <c r="AZ21" s="79">
        <f t="shared" si="1"/>
        <v>0</v>
      </c>
      <c r="BA21" s="79">
        <f t="shared" si="1"/>
        <v>0</v>
      </c>
      <c r="BB21" s="79">
        <f t="shared" si="1"/>
        <v>0</v>
      </c>
      <c r="BC21" s="79">
        <f t="shared" si="1"/>
        <v>0</v>
      </c>
      <c r="BD21" s="79">
        <f t="shared" si="1"/>
        <v>0</v>
      </c>
      <c r="BE21" s="79">
        <f t="shared" si="1"/>
        <v>0</v>
      </c>
      <c r="BF21" s="79">
        <f t="shared" si="1"/>
        <v>0</v>
      </c>
      <c r="BG21" s="93">
        <f t="shared" si="9"/>
        <v>2</v>
      </c>
      <c r="BI21" s="25" t="str">
        <f t="shared" si="10"/>
        <v>M4</v>
      </c>
      <c r="BJ21" s="93">
        <f>AW31+BG21</f>
        <v>6</v>
      </c>
      <c r="BL21" s="15">
        <f>SUMIF($AJ$7:$BF$7,"=A*",$AJ21:$BF21)+SUMIF($AI$8:$AI$30,"=A*",$AW$8:$AW$30)</f>
        <v>2</v>
      </c>
      <c r="BM21" s="15">
        <f>SUMIF($AJ$7:$BF$7,"=HB*",$AJ21:$BF21)+SUMIF($AI$8:$AI$30,"=HB*",$AW$8:$AW$30)</f>
        <v>2</v>
      </c>
      <c r="BN21" s="15">
        <f>SUMIF($AJ$7:$BF$7,"=M*",$AJ21:$BF21)+SUMIF($AI$8:$AI$30,"=M*",$AW$8:$AW$30)</f>
        <v>1</v>
      </c>
      <c r="BO21" s="15">
        <f>SUMIF($AJ$7:$BF$7,"=NI*",$AJ21:$BF21)+SUMIF($AI$8:$AI$30,"=NI*",$AW$8:$AW$30)</f>
        <v>1</v>
      </c>
      <c r="BP21" s="15">
        <f>SUMIF($AJ$7:$BF$7,"=P*",$AJ21:$BF21)+SUMIF($AI$8:$AI$30,"=P*",$AW$8:$AW$30)</f>
        <v>0</v>
      </c>
      <c r="BQ21" s="15">
        <f>SUMIF($AJ$7:$BF$7,"=R*",$AJ21:$BF21)+SUMIF($AI$8:$AI$30,"=R*",$AW$8:$AW$30)</f>
        <v>0</v>
      </c>
      <c r="BR21" s="15">
        <f>SUMIF($AJ$7:$BF$7,"=W*",$AJ21:$BF21)+SUMIF($AI$8:$AI$30,"=W*",$AW$8:$AW$30)</f>
        <v>0</v>
      </c>
      <c r="BS21" s="25">
        <f t="shared" si="11"/>
        <v>6</v>
      </c>
      <c r="BU21" s="31"/>
    </row>
    <row r="22" spans="1:73" x14ac:dyDescent="0.3">
      <c r="A22" s="31"/>
      <c r="D22" s="48" t="str">
        <f t="shared" si="12"/>
        <v/>
      </c>
      <c r="E22" s="137" t="s">
        <v>107</v>
      </c>
      <c r="F22" s="45" t="s">
        <v>324</v>
      </c>
      <c r="H22" s="48" t="str">
        <f t="shared" si="13"/>
        <v xml:space="preserve">BYE </v>
      </c>
      <c r="I22" s="31"/>
      <c r="K22" s="15"/>
      <c r="L22" s="48" t="str">
        <f t="shared" si="14"/>
        <v/>
      </c>
      <c r="M22" s="31"/>
      <c r="P22" s="48" t="str">
        <f t="shared" si="15"/>
        <v/>
      </c>
      <c r="Q22" s="31"/>
      <c r="R22" s="138"/>
      <c r="S22" s="139"/>
      <c r="T22" s="48" t="str">
        <f t="shared" si="16"/>
        <v/>
      </c>
      <c r="U22" s="31"/>
      <c r="X22" s="48" t="str">
        <f t="shared" ref="X22:X32" si="17">IF(V22="","",TEXT(V22,"h:mm AM/PM")&amp;" "&amp;W22)</f>
        <v/>
      </c>
      <c r="Y22" s="137"/>
      <c r="Z22" s="141"/>
      <c r="AA22" s="142"/>
      <c r="AB22" s="48" t="str">
        <f t="shared" si="6"/>
        <v/>
      </c>
      <c r="AC22" s="137"/>
      <c r="AD22" s="138"/>
      <c r="AE22" s="139"/>
      <c r="AF22" s="48" t="str">
        <f t="shared" si="7"/>
        <v/>
      </c>
      <c r="AG22" s="220"/>
      <c r="AH22" s="230"/>
      <c r="AI22" s="25" t="str">
        <f>AX7</f>
        <v>NI1</v>
      </c>
      <c r="AJ22" s="79">
        <f t="shared" si="8"/>
        <v>0</v>
      </c>
      <c r="AK22" s="79">
        <f t="shared" si="8"/>
        <v>0</v>
      </c>
      <c r="AL22" s="79">
        <f t="shared" si="8"/>
        <v>0</v>
      </c>
      <c r="AM22" s="79">
        <f t="shared" si="8"/>
        <v>0</v>
      </c>
      <c r="AN22" s="79">
        <f t="shared" si="8"/>
        <v>0</v>
      </c>
      <c r="AO22" s="79">
        <f t="shared" si="8"/>
        <v>0</v>
      </c>
      <c r="AP22" s="79">
        <f t="shared" si="8"/>
        <v>0</v>
      </c>
      <c r="AQ22" s="79">
        <f t="shared" si="8"/>
        <v>0</v>
      </c>
      <c r="AR22" s="79">
        <f t="shared" si="8"/>
        <v>0</v>
      </c>
      <c r="AS22" s="79">
        <f t="shared" si="1"/>
        <v>1</v>
      </c>
      <c r="AT22" s="79">
        <f t="shared" si="1"/>
        <v>0</v>
      </c>
      <c r="AU22" s="79">
        <f t="shared" si="1"/>
        <v>0</v>
      </c>
      <c r="AV22" s="79">
        <f t="shared" si="1"/>
        <v>0</v>
      </c>
      <c r="AW22" s="79">
        <f t="shared" si="1"/>
        <v>0</v>
      </c>
      <c r="AX22" s="79">
        <f t="shared" si="1"/>
        <v>0</v>
      </c>
      <c r="AY22" s="79">
        <f t="shared" si="1"/>
        <v>1</v>
      </c>
      <c r="AZ22" s="79">
        <f t="shared" si="1"/>
        <v>1</v>
      </c>
      <c r="BA22" s="79">
        <f t="shared" si="1"/>
        <v>0</v>
      </c>
      <c r="BB22" s="79">
        <f t="shared" si="1"/>
        <v>1</v>
      </c>
      <c r="BC22" s="79">
        <f t="shared" si="1"/>
        <v>0</v>
      </c>
      <c r="BD22" s="79">
        <f t="shared" si="1"/>
        <v>0</v>
      </c>
      <c r="BE22" s="79">
        <f t="shared" si="1"/>
        <v>0</v>
      </c>
      <c r="BF22" s="79">
        <f t="shared" si="1"/>
        <v>0</v>
      </c>
      <c r="BG22" s="93">
        <f t="shared" si="9"/>
        <v>4</v>
      </c>
      <c r="BI22" s="25" t="str">
        <f t="shared" si="10"/>
        <v>NI1</v>
      </c>
      <c r="BJ22" s="93">
        <f>AX31+BG22</f>
        <v>7</v>
      </c>
      <c r="BL22" s="15">
        <f>SUMIF($AJ$7:$BF$7,"=A*",$AJ22:$BF22)+SUMIF($AI$8:$AI$30,"=A*",$AX$8:$AX$30)</f>
        <v>2</v>
      </c>
      <c r="BM22" s="15">
        <f>SUMIF($AJ$7:$BF$7,"=HB*",$AJ22:$BF22)+SUMIF($AI$8:$AI$30,"=HB*",$AX$8:$AX$30)</f>
        <v>1</v>
      </c>
      <c r="BN22" s="15">
        <f>SUMIF($AJ$7:$BF$7,"=M*",$AJ22:$BF22)+SUMIF($AI$8:$AI$30,"=M*",$AX$8:$AX$30)</f>
        <v>0</v>
      </c>
      <c r="BO22" s="15">
        <f>SUMIF($AJ$7:$BF$7,"=NI*",$AJ22:$BF22)+SUMIF($AI$8:$AI$30,"=NI*",$AX$8:$AX$30)</f>
        <v>2</v>
      </c>
      <c r="BP22" s="15">
        <f>SUMIF($AJ$7:$BF$7,"=P*",$AJ22:$BF22)+SUMIF($AI$8:$AI$30,"=P*",$AX$8:$AX$30)</f>
        <v>2</v>
      </c>
      <c r="BQ22" s="15">
        <f>SUMIF($AJ$7:$BF$7,"=R*",$AJ22:$BF22)+SUMIF($AI$8:$AI$30,"=R*",$AX$8:$AX$30)</f>
        <v>0</v>
      </c>
      <c r="BR22" s="15">
        <f>SUMIF($AJ$7:$BF$7,"=W*",$AJ22:$BF22)+SUMIF($AI$8:$AI$30,"=W*",$AX$8:$AX$30)</f>
        <v>0</v>
      </c>
      <c r="BS22" s="25">
        <f t="shared" si="11"/>
        <v>7</v>
      </c>
      <c r="BU22" s="31"/>
    </row>
    <row r="23" spans="1:73" x14ac:dyDescent="0.3">
      <c r="A23" s="31"/>
      <c r="D23" s="48" t="str">
        <f t="shared" si="12"/>
        <v/>
      </c>
      <c r="E23" s="31"/>
      <c r="H23" s="48" t="str">
        <f t="shared" si="13"/>
        <v/>
      </c>
      <c r="I23" s="31"/>
      <c r="K23" s="15"/>
      <c r="L23" s="48" t="str">
        <f t="shared" si="14"/>
        <v/>
      </c>
      <c r="M23" s="31"/>
      <c r="P23" s="48" t="str">
        <f t="shared" si="15"/>
        <v/>
      </c>
      <c r="Q23" s="31"/>
      <c r="R23" s="141"/>
      <c r="S23" s="139"/>
      <c r="T23" s="48" t="str">
        <f t="shared" si="16"/>
        <v/>
      </c>
      <c r="U23" s="31"/>
      <c r="X23" s="48" t="str">
        <f t="shared" si="17"/>
        <v/>
      </c>
      <c r="Y23" s="137"/>
      <c r="Z23" s="138"/>
      <c r="AA23" s="139"/>
      <c r="AB23" s="48" t="str">
        <f t="shared" si="6"/>
        <v/>
      </c>
      <c r="AC23" s="31"/>
      <c r="AF23" s="48" t="str">
        <f t="shared" si="7"/>
        <v/>
      </c>
      <c r="AG23" s="220"/>
      <c r="AH23" s="230"/>
      <c r="AI23" s="25" t="str">
        <f>AY7</f>
        <v>NI2</v>
      </c>
      <c r="AJ23" s="79">
        <f t="shared" si="8"/>
        <v>0</v>
      </c>
      <c r="AK23" s="79">
        <f t="shared" si="8"/>
        <v>0</v>
      </c>
      <c r="AL23" s="79">
        <f t="shared" si="8"/>
        <v>0</v>
      </c>
      <c r="AM23" s="79">
        <f t="shared" si="8"/>
        <v>1</v>
      </c>
      <c r="AN23" s="79">
        <f t="shared" si="8"/>
        <v>0</v>
      </c>
      <c r="AO23" s="79">
        <f t="shared" si="8"/>
        <v>0</v>
      </c>
      <c r="AP23" s="79">
        <f t="shared" si="8"/>
        <v>0</v>
      </c>
      <c r="AQ23" s="79">
        <f t="shared" si="8"/>
        <v>0</v>
      </c>
      <c r="AR23" s="79">
        <f t="shared" si="8"/>
        <v>0</v>
      </c>
      <c r="AS23" s="79">
        <f t="shared" si="1"/>
        <v>0</v>
      </c>
      <c r="AT23" s="79">
        <f t="shared" si="1"/>
        <v>0</v>
      </c>
      <c r="AU23" s="79">
        <f t="shared" si="1"/>
        <v>0</v>
      </c>
      <c r="AV23" s="79">
        <f t="shared" si="1"/>
        <v>0</v>
      </c>
      <c r="AW23" s="79">
        <f t="shared" si="1"/>
        <v>0</v>
      </c>
      <c r="AX23" s="79">
        <f t="shared" si="1"/>
        <v>0</v>
      </c>
      <c r="AY23" s="79">
        <f t="shared" si="1"/>
        <v>0</v>
      </c>
      <c r="AZ23" s="79">
        <f t="shared" si="1"/>
        <v>1</v>
      </c>
      <c r="BA23" s="79">
        <f t="shared" si="1"/>
        <v>1</v>
      </c>
      <c r="BB23" s="79">
        <f t="shared" si="1"/>
        <v>0</v>
      </c>
      <c r="BC23" s="79">
        <f t="shared" si="1"/>
        <v>0</v>
      </c>
      <c r="BD23" s="79">
        <f t="shared" si="1"/>
        <v>1</v>
      </c>
      <c r="BE23" s="79">
        <f t="shared" si="1"/>
        <v>0</v>
      </c>
      <c r="BF23" s="79">
        <f t="shared" si="1"/>
        <v>0</v>
      </c>
      <c r="BG23" s="93">
        <f t="shared" si="9"/>
        <v>4</v>
      </c>
      <c r="BI23" s="25" t="str">
        <f t="shared" si="10"/>
        <v>NI2</v>
      </c>
      <c r="BJ23" s="93">
        <f>AY31+BG23</f>
        <v>8</v>
      </c>
      <c r="BL23" s="15">
        <f>SUMIF($AJ$7:$BF$7,"=A*",$AJ23:$BF23)+SUMIF($AI$8:$AI$30,"=A*",$AY$8:$AY$30)</f>
        <v>2</v>
      </c>
      <c r="BM23" s="15">
        <f>SUMIF($AJ$7:$BF$7,"=HB*",$AJ23:$BF23)+SUMIF($AI$8:$AI$30,"=HB*",$AY$8:$AY$30)</f>
        <v>0</v>
      </c>
      <c r="BN23" s="15">
        <f>SUMIF($AJ$7:$BF$7,"=M*",$AJ23:$BF23)+SUMIF($AI$8:$AI$30,"=M*",$AY$8:$AY$30)</f>
        <v>1</v>
      </c>
      <c r="BO23" s="15">
        <f>SUMIF($AJ$7:$BF$7,"=NI*",$AJ23:$BF23)+SUMIF($AI$8:$AI$30,"=NI*",$AY$8:$AY$30)</f>
        <v>3</v>
      </c>
      <c r="BP23" s="15">
        <f>SUMIF($AJ$7:$BF$7,"=P*",$AJ23:$BF23)+SUMIF($AI$8:$AI$30,"=P*",$AY$8:$AY$30)</f>
        <v>1</v>
      </c>
      <c r="BQ23" s="15">
        <f>SUMIF($AJ$7:$BF$7,"=R*",$AJ23:$BF23)+SUMIF($AI$8:$AI$30,"=R*",$AY$8:$AY$30)</f>
        <v>1</v>
      </c>
      <c r="BR23" s="15">
        <f>SUMIF($AJ$7:$BF$7,"=W*",$AJ23:$BF23)+SUMIF($AI$8:$AI$30,"=W*",$AY$8:$AY$30)</f>
        <v>0</v>
      </c>
      <c r="BS23" s="25">
        <f t="shared" si="11"/>
        <v>8</v>
      </c>
      <c r="BU23" s="31"/>
    </row>
    <row r="24" spans="1:73" x14ac:dyDescent="0.3">
      <c r="A24" s="31"/>
      <c r="D24" s="48" t="str">
        <f t="shared" si="12"/>
        <v/>
      </c>
      <c r="E24" s="31"/>
      <c r="H24" s="48" t="str">
        <f t="shared" si="13"/>
        <v/>
      </c>
      <c r="I24" s="31"/>
      <c r="K24" s="15"/>
      <c r="L24" s="48" t="str">
        <f t="shared" si="14"/>
        <v/>
      </c>
      <c r="M24" s="31"/>
      <c r="P24" s="48" t="str">
        <f t="shared" si="15"/>
        <v/>
      </c>
      <c r="Q24" s="31"/>
      <c r="T24" s="48" t="str">
        <f t="shared" si="16"/>
        <v/>
      </c>
      <c r="U24" s="31"/>
      <c r="X24" s="48" t="str">
        <f t="shared" si="17"/>
        <v/>
      </c>
      <c r="Y24" s="137"/>
      <c r="Z24" s="138"/>
      <c r="AA24" s="139"/>
      <c r="AB24" s="48" t="str">
        <f t="shared" si="6"/>
        <v/>
      </c>
      <c r="AC24" s="31"/>
      <c r="AF24" s="48" t="str">
        <f t="shared" ref="AF24:AF32" si="18">IF(AD24="","",TEXT(AD24,"h:mm AM/PM")&amp;" "&amp;AE24)</f>
        <v/>
      </c>
      <c r="AG24" s="220"/>
      <c r="AH24" s="230"/>
      <c r="AI24" s="25" t="str">
        <f>AZ7</f>
        <v>NI3</v>
      </c>
      <c r="AJ24" s="79">
        <f t="shared" si="8"/>
        <v>0</v>
      </c>
      <c r="AK24" s="79">
        <f t="shared" si="8"/>
        <v>1</v>
      </c>
      <c r="AL24" s="79">
        <f t="shared" si="8"/>
        <v>1</v>
      </c>
      <c r="AM24" s="79">
        <f t="shared" si="8"/>
        <v>0</v>
      </c>
      <c r="AN24" s="79">
        <f t="shared" si="8"/>
        <v>0</v>
      </c>
      <c r="AO24" s="79">
        <f t="shared" si="8"/>
        <v>0</v>
      </c>
      <c r="AP24" s="79">
        <f t="shared" si="8"/>
        <v>0</v>
      </c>
      <c r="AQ24" s="79">
        <f t="shared" si="8"/>
        <v>0</v>
      </c>
      <c r="AR24" s="79">
        <f t="shared" si="8"/>
        <v>0</v>
      </c>
      <c r="AS24" s="79">
        <f t="shared" si="8"/>
        <v>0</v>
      </c>
      <c r="AT24" s="79">
        <f t="shared" si="8"/>
        <v>0</v>
      </c>
      <c r="AU24" s="79">
        <f t="shared" si="8"/>
        <v>0</v>
      </c>
      <c r="AV24" s="79">
        <f t="shared" si="8"/>
        <v>0</v>
      </c>
      <c r="AW24" s="79">
        <f t="shared" si="8"/>
        <v>0</v>
      </c>
      <c r="AX24" s="79">
        <f t="shared" si="8"/>
        <v>0</v>
      </c>
      <c r="AY24" s="79">
        <f t="shared" si="8"/>
        <v>0</v>
      </c>
      <c r="AZ24" s="79">
        <f t="shared" ref="AS24:BF30" si="19">COUNTIF($A$9:$AE$32,$AI24&amp;" @ "&amp;AZ$7)</f>
        <v>0</v>
      </c>
      <c r="BA24" s="79">
        <f t="shared" si="19"/>
        <v>1</v>
      </c>
      <c r="BB24" s="79">
        <f t="shared" si="19"/>
        <v>0</v>
      </c>
      <c r="BC24" s="79">
        <f t="shared" si="19"/>
        <v>1</v>
      </c>
      <c r="BD24" s="79">
        <f t="shared" si="19"/>
        <v>0</v>
      </c>
      <c r="BE24" s="79">
        <f t="shared" si="19"/>
        <v>0</v>
      </c>
      <c r="BF24" s="79">
        <f t="shared" si="19"/>
        <v>0</v>
      </c>
      <c r="BG24" s="93">
        <f t="shared" si="9"/>
        <v>4</v>
      </c>
      <c r="BI24" s="25" t="str">
        <f t="shared" si="10"/>
        <v>NI3</v>
      </c>
      <c r="BJ24" s="93">
        <f>AZ31+BG24</f>
        <v>8</v>
      </c>
      <c r="BL24" s="15">
        <f>SUMIF($AJ$7:$BF$7,"=A*",$AJ24:$BF24)+SUMIF($AI$8:$AI$30,"=A*",$AZ$8:$AZ$30)</f>
        <v>3</v>
      </c>
      <c r="BM24" s="15">
        <f>SUMIF($AJ$7:$BF$7,"=HB*",$AJ24:$BF24)+SUMIF($AI$8:$AI$30,"=HB*",$AZ$8:$AZ$30)</f>
        <v>0</v>
      </c>
      <c r="BN24" s="15">
        <f>SUMIF($AJ$7:$BF$7,"=M*",$AJ24:$BF24)+SUMIF($AI$8:$AI$30,"=M*",$AZ$8:$AZ$30)</f>
        <v>0</v>
      </c>
      <c r="BO24" s="15">
        <f>SUMIF($AJ$7:$BF$7,"=NI*",$AJ24:$BF24)+SUMIF($AI$8:$AI$30,"=NI*",$AZ$8:$AZ$30)</f>
        <v>3</v>
      </c>
      <c r="BP24" s="15">
        <f>SUMIF($AJ$7:$BF$7,"=P*",$AJ24:$BF24)+SUMIF($AI$8:$AI$30,"=P*",$AZ$8:$AZ$30)</f>
        <v>2</v>
      </c>
      <c r="BQ24" s="15">
        <f>SUMIF($AJ$7:$BF$7,"=R*",$AJ24:$BF24)+SUMIF($AI$8:$AI$30,"=R*",$AZ$8:$AZ$30)</f>
        <v>0</v>
      </c>
      <c r="BR24" s="15">
        <f>SUMIF($AJ$7:$BF$7,"=W*",$AJ24:$BF24)+SUMIF($AI$8:$AI$30,"=W*",$AZ$8:$AZ$30)</f>
        <v>0</v>
      </c>
      <c r="BS24" s="25">
        <f t="shared" si="11"/>
        <v>8</v>
      </c>
      <c r="BU24" s="31"/>
    </row>
    <row r="25" spans="1:73" x14ac:dyDescent="0.3">
      <c r="A25" s="31"/>
      <c r="D25" s="48" t="str">
        <f t="shared" si="12"/>
        <v/>
      </c>
      <c r="E25" s="31"/>
      <c r="H25" s="48" t="str">
        <f t="shared" si="13"/>
        <v/>
      </c>
      <c r="I25" s="31"/>
      <c r="K25" s="15"/>
      <c r="L25" s="48" t="str">
        <f t="shared" si="14"/>
        <v/>
      </c>
      <c r="M25" s="31"/>
      <c r="P25" s="48" t="str">
        <f t="shared" si="15"/>
        <v/>
      </c>
      <c r="Q25" s="31"/>
      <c r="R25" s="141"/>
      <c r="S25" s="139"/>
      <c r="T25" s="48" t="str">
        <f t="shared" si="16"/>
        <v/>
      </c>
      <c r="U25" s="31"/>
      <c r="X25" s="48" t="str">
        <f t="shared" si="17"/>
        <v/>
      </c>
      <c r="Y25" s="137"/>
      <c r="Z25" s="138"/>
      <c r="AA25" s="142"/>
      <c r="AB25" s="48" t="str">
        <f t="shared" si="6"/>
        <v/>
      </c>
      <c r="AC25" s="31"/>
      <c r="AF25" s="48" t="str">
        <f t="shared" si="18"/>
        <v/>
      </c>
      <c r="AG25" s="220"/>
      <c r="AH25" s="230"/>
      <c r="AI25" s="25" t="str">
        <f>BA7</f>
        <v>NI4</v>
      </c>
      <c r="AJ25" s="79">
        <f t="shared" si="8"/>
        <v>0</v>
      </c>
      <c r="AK25" s="79">
        <f t="shared" si="8"/>
        <v>0</v>
      </c>
      <c r="AL25" s="79">
        <f t="shared" si="8"/>
        <v>1</v>
      </c>
      <c r="AM25" s="79">
        <f t="shared" si="8"/>
        <v>0</v>
      </c>
      <c r="AN25" s="79">
        <f t="shared" si="8"/>
        <v>0</v>
      </c>
      <c r="AO25" s="79">
        <f t="shared" si="8"/>
        <v>0</v>
      </c>
      <c r="AP25" s="79">
        <f t="shared" si="8"/>
        <v>0</v>
      </c>
      <c r="AQ25" s="79">
        <f t="shared" si="8"/>
        <v>0</v>
      </c>
      <c r="AR25" s="79">
        <f t="shared" si="8"/>
        <v>0</v>
      </c>
      <c r="AS25" s="79">
        <f t="shared" si="19"/>
        <v>0</v>
      </c>
      <c r="AT25" s="79">
        <f t="shared" si="19"/>
        <v>0</v>
      </c>
      <c r="AU25" s="79">
        <f t="shared" si="19"/>
        <v>0</v>
      </c>
      <c r="AV25" s="79">
        <f t="shared" si="19"/>
        <v>0</v>
      </c>
      <c r="AW25" s="79">
        <f t="shared" si="19"/>
        <v>0</v>
      </c>
      <c r="AX25" s="79">
        <f t="shared" si="19"/>
        <v>0</v>
      </c>
      <c r="AY25" s="79">
        <f t="shared" si="19"/>
        <v>0</v>
      </c>
      <c r="AZ25" s="79">
        <f t="shared" si="19"/>
        <v>0</v>
      </c>
      <c r="BA25" s="79">
        <f t="shared" si="19"/>
        <v>0</v>
      </c>
      <c r="BB25" s="79">
        <f t="shared" si="19"/>
        <v>1</v>
      </c>
      <c r="BC25" s="79">
        <f t="shared" si="19"/>
        <v>1</v>
      </c>
      <c r="BD25" s="79">
        <f t="shared" si="19"/>
        <v>0</v>
      </c>
      <c r="BE25" s="79">
        <f t="shared" si="19"/>
        <v>0</v>
      </c>
      <c r="BF25" s="79">
        <f t="shared" si="19"/>
        <v>0</v>
      </c>
      <c r="BG25" s="93">
        <f t="shared" si="9"/>
        <v>3</v>
      </c>
      <c r="BI25" s="25" t="str">
        <f t="shared" si="10"/>
        <v>NI4</v>
      </c>
      <c r="BJ25" s="93">
        <f>BA31+BG25</f>
        <v>7</v>
      </c>
      <c r="BL25" s="15">
        <f>SUMIF($AJ$7:$BF$7,"=A*",$AJ25:$BF25)+SUMIF($AI$8:$AI$30,"=A*",$BA$8:$BA$30)</f>
        <v>1</v>
      </c>
      <c r="BM25" s="15">
        <f>SUMIF($AJ$7:$BF$7,"=HB*",$AJ25:$BF25)+SUMIF($AI$8:$AI$30,"=HB*",$BA$8:$BA$30)</f>
        <v>0</v>
      </c>
      <c r="BN25" s="15">
        <f>SUMIF($AJ$7:$BF$7,"=M*",$AJ25:$BF25)+SUMIF($AI$8:$AI$30,"=M*",$BA$8:$BA$30)</f>
        <v>0</v>
      </c>
      <c r="BO25" s="15">
        <f>SUMIF($AJ$7:$BF$7,"=NI*",$AJ25:$BF25)+SUMIF($AI$8:$AI$30,"=NI*",$BA$8:$BA$30)</f>
        <v>2</v>
      </c>
      <c r="BP25" s="15">
        <f>SUMIF($AJ$7:$BF$7,"=P*",$AJ25:$BF25)+SUMIF($AI$8:$AI$30,"=P*",$BA$8:$BA$30)</f>
        <v>2</v>
      </c>
      <c r="BQ25" s="15">
        <f>SUMIF($AJ$7:$BF$7,"=R*",$AJ25:$BF25)+SUMIF($AI$8:$AI$30,"=R*",$BA$8:$BA$30)</f>
        <v>1</v>
      </c>
      <c r="BR25" s="15">
        <f>SUMIF($AJ$7:$BF$7,"=W*",$AJ25:$BF25)+SUMIF($AI$8:$AI$30,"=W*",$BA$8:$BA$30)</f>
        <v>1</v>
      </c>
      <c r="BS25" s="25">
        <f t="shared" si="11"/>
        <v>7</v>
      </c>
      <c r="BU25" s="31"/>
    </row>
    <row r="26" spans="1:73" x14ac:dyDescent="0.3">
      <c r="A26" s="31"/>
      <c r="D26" s="48" t="str">
        <f t="shared" si="12"/>
        <v/>
      </c>
      <c r="E26" s="31"/>
      <c r="H26" s="48" t="str">
        <f t="shared" si="13"/>
        <v/>
      </c>
      <c r="I26" s="31"/>
      <c r="K26" s="15"/>
      <c r="L26" s="48" t="str">
        <f t="shared" si="14"/>
        <v/>
      </c>
      <c r="M26" s="31"/>
      <c r="P26" s="48" t="str">
        <f t="shared" si="15"/>
        <v/>
      </c>
      <c r="Q26" s="31"/>
      <c r="T26" s="48" t="str">
        <f t="shared" si="16"/>
        <v/>
      </c>
      <c r="U26" s="31"/>
      <c r="X26" s="48" t="str">
        <f t="shared" si="17"/>
        <v/>
      </c>
      <c r="Y26" s="137"/>
      <c r="Z26" s="139"/>
      <c r="AA26" s="139"/>
      <c r="AB26" s="48" t="str">
        <f t="shared" si="6"/>
        <v/>
      </c>
      <c r="AC26" s="31"/>
      <c r="AF26" s="48" t="str">
        <f t="shared" si="18"/>
        <v/>
      </c>
      <c r="AG26" s="220"/>
      <c r="AH26" s="230"/>
      <c r="AI26" s="25" t="str">
        <f>BB7</f>
        <v>P1</v>
      </c>
      <c r="AJ26" s="79">
        <f t="shared" si="8"/>
        <v>0</v>
      </c>
      <c r="AK26" s="79">
        <f t="shared" si="8"/>
        <v>0</v>
      </c>
      <c r="AL26" s="79">
        <f t="shared" si="8"/>
        <v>0</v>
      </c>
      <c r="AM26" s="79">
        <f t="shared" si="8"/>
        <v>0</v>
      </c>
      <c r="AN26" s="79">
        <f t="shared" si="8"/>
        <v>1</v>
      </c>
      <c r="AO26" s="79">
        <f t="shared" si="8"/>
        <v>0</v>
      </c>
      <c r="AP26" s="79">
        <f t="shared" si="8"/>
        <v>0</v>
      </c>
      <c r="AQ26" s="79">
        <f t="shared" si="8"/>
        <v>0</v>
      </c>
      <c r="AR26" s="79">
        <f t="shared" si="8"/>
        <v>0</v>
      </c>
      <c r="AS26" s="79">
        <f t="shared" si="19"/>
        <v>0</v>
      </c>
      <c r="AT26" s="79">
        <f t="shared" si="19"/>
        <v>0</v>
      </c>
      <c r="AU26" s="79">
        <f t="shared" si="19"/>
        <v>0</v>
      </c>
      <c r="AV26" s="79">
        <f t="shared" si="19"/>
        <v>0</v>
      </c>
      <c r="AW26" s="79">
        <f t="shared" si="19"/>
        <v>0</v>
      </c>
      <c r="AX26" s="79">
        <f t="shared" si="19"/>
        <v>0</v>
      </c>
      <c r="AY26" s="79">
        <f t="shared" si="19"/>
        <v>0</v>
      </c>
      <c r="AZ26" s="79">
        <f t="shared" si="19"/>
        <v>1</v>
      </c>
      <c r="BA26" s="79">
        <f t="shared" si="19"/>
        <v>0</v>
      </c>
      <c r="BB26" s="79">
        <f t="shared" si="19"/>
        <v>0</v>
      </c>
      <c r="BC26" s="79">
        <f t="shared" si="19"/>
        <v>1</v>
      </c>
      <c r="BD26" s="79">
        <f t="shared" si="19"/>
        <v>1</v>
      </c>
      <c r="BE26" s="79">
        <f t="shared" si="19"/>
        <v>0</v>
      </c>
      <c r="BF26" s="79">
        <f t="shared" si="19"/>
        <v>0</v>
      </c>
      <c r="BG26" s="93">
        <f t="shared" si="9"/>
        <v>4</v>
      </c>
      <c r="BI26" s="25" t="str">
        <f t="shared" si="10"/>
        <v>P1</v>
      </c>
      <c r="BJ26" s="93">
        <f>BB31+BG26</f>
        <v>8</v>
      </c>
      <c r="BL26" s="15">
        <f>SUMIF($AJ$7:$BF$7,"=A*",$AJ26:$BF26)+SUMIF($AI$8:$AI$30,"=A*",$BB$8:$BB$30)</f>
        <v>1</v>
      </c>
      <c r="BM26" s="15">
        <f>SUMIF($AJ$7:$BF$7,"=HB*",$AJ26:$BF26)+SUMIF($AI$8:$AI$30,"=HB*",$BB$8:$BB$30)</f>
        <v>0</v>
      </c>
      <c r="BN26" s="15">
        <f>SUMIF($AJ$7:$BF$7,"=M*",$AJ26:$BF26)+SUMIF($AI$8:$AI$30,"=M*",$BB$8:$BB$30)</f>
        <v>0</v>
      </c>
      <c r="BO26" s="15">
        <f>SUMIF($AJ$7:$BF$7,"=NI*",$AJ26:$BF26)+SUMIF($AI$8:$AI$30,"=NI*",$BB$8:$BB$30)</f>
        <v>3</v>
      </c>
      <c r="BP26" s="15">
        <f>SUMIF($AJ$7:$BF$7,"=P*",$AJ26:$BF26)+SUMIF($AI$8:$AI$30,"=P*",$BB$8:$BB$30)</f>
        <v>1</v>
      </c>
      <c r="BQ26" s="15">
        <f>SUMIF($AJ$7:$BF$7,"=R*",$AJ26:$BF26)+SUMIF($AI$8:$AI$30,"=R*",$BB$8:$BB$30)</f>
        <v>1</v>
      </c>
      <c r="BR26" s="15">
        <f>SUMIF($AJ$7:$BF$7,"=W*",$AJ26:$BF26)+SUMIF($AI$8:$AI$30,"=W*",$BB$8:$BB$30)</f>
        <v>2</v>
      </c>
      <c r="BS26" s="25">
        <f t="shared" si="11"/>
        <v>8</v>
      </c>
      <c r="BU26" s="31"/>
    </row>
    <row r="27" spans="1:73" x14ac:dyDescent="0.3">
      <c r="A27" s="31"/>
      <c r="D27" s="48" t="str">
        <f t="shared" si="12"/>
        <v/>
      </c>
      <c r="E27" s="31"/>
      <c r="H27" s="48" t="str">
        <f t="shared" si="13"/>
        <v/>
      </c>
      <c r="I27" s="31"/>
      <c r="K27" s="15"/>
      <c r="L27" s="48" t="str">
        <f t="shared" si="14"/>
        <v/>
      </c>
      <c r="M27" s="31"/>
      <c r="P27" s="48" t="str">
        <f t="shared" si="15"/>
        <v/>
      </c>
      <c r="Q27" s="31"/>
      <c r="T27" s="48" t="str">
        <f t="shared" si="16"/>
        <v/>
      </c>
      <c r="U27" s="31"/>
      <c r="X27" s="48" t="str">
        <f t="shared" si="17"/>
        <v/>
      </c>
      <c r="Y27" s="31"/>
      <c r="AB27" s="48" t="str">
        <f t="shared" ref="AB27:AB32" si="20">IF(Z27="","",TEXT(Z27,"h:mm AM/PM")&amp;" "&amp;AA27)</f>
        <v/>
      </c>
      <c r="AC27" s="31"/>
      <c r="AF27" s="48" t="str">
        <f t="shared" si="18"/>
        <v/>
      </c>
      <c r="AG27" s="220"/>
      <c r="AH27" s="230"/>
      <c r="AI27" s="25" t="str">
        <f>BC7</f>
        <v>P2</v>
      </c>
      <c r="AJ27" s="79">
        <f t="shared" si="8"/>
        <v>1</v>
      </c>
      <c r="AK27" s="79">
        <f t="shared" si="8"/>
        <v>0</v>
      </c>
      <c r="AL27" s="79">
        <f t="shared" si="8"/>
        <v>0</v>
      </c>
      <c r="AM27" s="79">
        <f t="shared" si="8"/>
        <v>0</v>
      </c>
      <c r="AN27" s="79">
        <f t="shared" si="8"/>
        <v>0</v>
      </c>
      <c r="AO27" s="79">
        <f t="shared" si="8"/>
        <v>0</v>
      </c>
      <c r="AP27" s="79">
        <f t="shared" si="8"/>
        <v>0</v>
      </c>
      <c r="AQ27" s="79">
        <f t="shared" si="8"/>
        <v>0</v>
      </c>
      <c r="AR27" s="79">
        <f t="shared" si="8"/>
        <v>0</v>
      </c>
      <c r="AS27" s="79">
        <f t="shared" si="19"/>
        <v>0</v>
      </c>
      <c r="AT27" s="79">
        <f t="shared" si="19"/>
        <v>0</v>
      </c>
      <c r="AU27" s="79">
        <f t="shared" si="19"/>
        <v>0</v>
      </c>
      <c r="AV27" s="79">
        <f t="shared" si="19"/>
        <v>0</v>
      </c>
      <c r="AW27" s="79">
        <f t="shared" si="19"/>
        <v>0</v>
      </c>
      <c r="AX27" s="79">
        <f t="shared" si="19"/>
        <v>1</v>
      </c>
      <c r="AY27" s="79">
        <f t="shared" si="19"/>
        <v>1</v>
      </c>
      <c r="AZ27" s="79">
        <f t="shared" si="19"/>
        <v>0</v>
      </c>
      <c r="BA27" s="79">
        <f t="shared" si="19"/>
        <v>0</v>
      </c>
      <c r="BB27" s="79">
        <f t="shared" si="19"/>
        <v>0</v>
      </c>
      <c r="BC27" s="79">
        <f t="shared" si="19"/>
        <v>0</v>
      </c>
      <c r="BD27" s="79">
        <f t="shared" si="19"/>
        <v>1</v>
      </c>
      <c r="BE27" s="79">
        <f t="shared" si="19"/>
        <v>0</v>
      </c>
      <c r="BF27" s="79">
        <f t="shared" si="19"/>
        <v>1</v>
      </c>
      <c r="BG27" s="93">
        <f t="shared" si="9"/>
        <v>5</v>
      </c>
      <c r="BI27" s="25" t="str">
        <f t="shared" si="10"/>
        <v>P2</v>
      </c>
      <c r="BJ27" s="93">
        <f>BC31+BG27</f>
        <v>9</v>
      </c>
      <c r="BL27" s="15">
        <f>SUMIF($AJ$7:$BF$7,"=A*",$AJ27:$BF27)+SUMIF($AI$8:$AI$30,"=A*",$BC$8:$BC$30)</f>
        <v>2</v>
      </c>
      <c r="BM27" s="15">
        <f>SUMIF($AJ$7:$BF$7,"=HB*",$AJ27:$BF27)+SUMIF($AI$8:$AI$30,"=HB*",$BC$8:$BC$30)</f>
        <v>0</v>
      </c>
      <c r="BN27" s="15">
        <f>SUMIF($AJ$7:$BF$7,"=M*",$AJ27:$BF27)+SUMIF($AI$8:$AI$30,"=M*",$BC$8:$BC$30)</f>
        <v>0</v>
      </c>
      <c r="BO27" s="15">
        <f>SUMIF($AJ$7:$BF$7,"=NI*",$AJ27:$BF27)+SUMIF($AI$8:$AI$30,"=NI*",$BC$8:$BC$30)</f>
        <v>4</v>
      </c>
      <c r="BP27" s="15">
        <f>SUMIF($AJ$7:$BF$7,"=P*",$AJ27:$BF27)+SUMIF($AI$8:$AI$30,"=P*",$BC$8:$BC$30)</f>
        <v>1</v>
      </c>
      <c r="BQ27" s="15">
        <f>SUMIF($AJ$7:$BF$7,"=R*",$AJ27:$BF27)+SUMIF($AI$8:$AI$30,"=R*",$BC$8:$BC$30)</f>
        <v>1</v>
      </c>
      <c r="BR27" s="15">
        <f>SUMIF($AJ$7:$BF$7,"=W*",$AJ27:$BF27)+SUMIF($AI$8:$AI$30,"=W*",$BC$8:$BC$30)</f>
        <v>1</v>
      </c>
      <c r="BS27" s="25">
        <f t="shared" si="11"/>
        <v>9</v>
      </c>
      <c r="BU27" s="31"/>
    </row>
    <row r="28" spans="1:73" x14ac:dyDescent="0.3">
      <c r="A28" s="31"/>
      <c r="D28" s="48" t="str">
        <f t="shared" si="12"/>
        <v/>
      </c>
      <c r="E28" s="31"/>
      <c r="H28" s="48" t="str">
        <f t="shared" si="13"/>
        <v/>
      </c>
      <c r="I28" s="31"/>
      <c r="K28" s="15"/>
      <c r="L28" s="48" t="str">
        <f t="shared" si="14"/>
        <v/>
      </c>
      <c r="M28" s="31"/>
      <c r="P28" s="48" t="str">
        <f t="shared" si="15"/>
        <v/>
      </c>
      <c r="Q28" s="31"/>
      <c r="T28" s="48" t="str">
        <f t="shared" si="16"/>
        <v/>
      </c>
      <c r="U28" s="31"/>
      <c r="X28" s="48" t="str">
        <f t="shared" si="17"/>
        <v/>
      </c>
      <c r="Y28" s="31"/>
      <c r="AB28" s="48" t="str">
        <f t="shared" si="20"/>
        <v/>
      </c>
      <c r="AC28" s="31"/>
      <c r="AF28" s="48" t="str">
        <f t="shared" si="18"/>
        <v/>
      </c>
      <c r="AG28" s="220"/>
      <c r="AH28" s="230"/>
      <c r="AI28" s="25" t="str">
        <f>BD7</f>
        <v>R1</v>
      </c>
      <c r="AJ28" s="79">
        <f t="shared" si="8"/>
        <v>0</v>
      </c>
      <c r="AK28" s="79">
        <f t="shared" si="8"/>
        <v>0</v>
      </c>
      <c r="AL28" s="79">
        <f t="shared" si="8"/>
        <v>0</v>
      </c>
      <c r="AM28" s="79">
        <f t="shared" si="8"/>
        <v>1</v>
      </c>
      <c r="AN28" s="79">
        <f t="shared" si="8"/>
        <v>1</v>
      </c>
      <c r="AO28" s="79">
        <f t="shared" si="8"/>
        <v>0</v>
      </c>
      <c r="AP28" s="79">
        <f t="shared" si="8"/>
        <v>1</v>
      </c>
      <c r="AQ28" s="79">
        <f t="shared" si="8"/>
        <v>0</v>
      </c>
      <c r="AR28" s="79">
        <f t="shared" si="8"/>
        <v>0</v>
      </c>
      <c r="AS28" s="79">
        <f t="shared" si="19"/>
        <v>0</v>
      </c>
      <c r="AT28" s="79">
        <f t="shared" si="19"/>
        <v>0</v>
      </c>
      <c r="AU28" s="79">
        <f t="shared" si="19"/>
        <v>0</v>
      </c>
      <c r="AV28" s="79">
        <f t="shared" si="19"/>
        <v>0</v>
      </c>
      <c r="AW28" s="79">
        <f t="shared" si="19"/>
        <v>0</v>
      </c>
      <c r="AX28" s="79">
        <f t="shared" si="19"/>
        <v>0</v>
      </c>
      <c r="AY28" s="79">
        <f t="shared" si="19"/>
        <v>0</v>
      </c>
      <c r="AZ28" s="79">
        <f t="shared" si="19"/>
        <v>0</v>
      </c>
      <c r="BA28" s="79">
        <f t="shared" si="19"/>
        <v>1</v>
      </c>
      <c r="BB28" s="79">
        <f t="shared" si="19"/>
        <v>0</v>
      </c>
      <c r="BC28" s="79">
        <f t="shared" si="19"/>
        <v>0</v>
      </c>
      <c r="BD28" s="79">
        <f t="shared" si="19"/>
        <v>0</v>
      </c>
      <c r="BE28" s="79">
        <f t="shared" si="19"/>
        <v>0</v>
      </c>
      <c r="BF28" s="79">
        <f t="shared" si="19"/>
        <v>0</v>
      </c>
      <c r="BG28" s="93">
        <f t="shared" si="9"/>
        <v>4</v>
      </c>
      <c r="BI28" s="25" t="str">
        <f t="shared" si="10"/>
        <v>R1</v>
      </c>
      <c r="BJ28" s="93">
        <f>BD31+BG28</f>
        <v>8</v>
      </c>
      <c r="BL28" s="15">
        <f>SUMIF($AJ$7:$BF$7,"=A*",$AJ28:$BF28)+SUMIF($AI$8:$AI$30,"=A*",$BD$8:$BD$30)</f>
        <v>2</v>
      </c>
      <c r="BM28" s="15">
        <f>SUMIF($AJ$7:$BF$7,"=HB*",$AJ28:$BF28)+SUMIF($AI$8:$AI$30,"=HB*",$BD$8:$BD$30)</f>
        <v>1</v>
      </c>
      <c r="BN28" s="15">
        <f>SUMIF($AJ$7:$BF$7,"=M*",$AJ28:$BF28)+SUMIF($AI$8:$AI$30,"=M*",$BD$8:$BD$30)</f>
        <v>0</v>
      </c>
      <c r="BO28" s="15">
        <f>SUMIF($AJ$7:$BF$7,"=NI*",$AJ28:$BF28)+SUMIF($AI$8:$AI$30,"=NI*",$BD$8:$BD$30)</f>
        <v>2</v>
      </c>
      <c r="BP28" s="15">
        <f>SUMIF($AJ$7:$BF$7,"=P*",$AJ28:$BF28)+SUMIF($AI$8:$AI$30,"=P*",$BD$8:$BD$30)</f>
        <v>2</v>
      </c>
      <c r="BQ28" s="15">
        <f>SUMIF($AJ$7:$BF$7,"=R*",$AJ28:$BF28)+SUMIF($AI$8:$AI$30,"=R*",$BD$8:$BD$30)</f>
        <v>0</v>
      </c>
      <c r="BR28" s="15">
        <f>SUMIF($AJ$7:$BF$7,"=W*",$AJ28:$BF28)+SUMIF($AI$8:$AI$30,"=W*",$BD$8:$BD$30)</f>
        <v>1</v>
      </c>
      <c r="BS28" s="25">
        <f t="shared" si="11"/>
        <v>8</v>
      </c>
      <c r="BU28" s="31"/>
    </row>
    <row r="29" spans="1:73" x14ac:dyDescent="0.3">
      <c r="A29" s="31"/>
      <c r="D29" s="48" t="str">
        <f t="shared" si="12"/>
        <v/>
      </c>
      <c r="E29" s="31"/>
      <c r="H29" s="48" t="str">
        <f t="shared" si="13"/>
        <v/>
      </c>
      <c r="I29" s="31"/>
      <c r="K29" s="15"/>
      <c r="L29" s="48" t="str">
        <f t="shared" si="14"/>
        <v/>
      </c>
      <c r="M29" s="31"/>
      <c r="P29" s="48" t="str">
        <f t="shared" si="15"/>
        <v/>
      </c>
      <c r="Q29" s="31"/>
      <c r="T29" s="48" t="str">
        <f t="shared" si="16"/>
        <v/>
      </c>
      <c r="U29" s="31"/>
      <c r="X29" s="48" t="str">
        <f t="shared" si="17"/>
        <v/>
      </c>
      <c r="Y29" s="31"/>
      <c r="AB29" s="48" t="str">
        <f t="shared" si="20"/>
        <v/>
      </c>
      <c r="AC29" s="31"/>
      <c r="AF29" s="48" t="str">
        <f t="shared" si="18"/>
        <v/>
      </c>
      <c r="AG29" s="220"/>
      <c r="AH29" s="230"/>
      <c r="AI29" s="25" t="str">
        <f>BE7</f>
        <v>W1</v>
      </c>
      <c r="AJ29" s="79">
        <f t="shared" si="8"/>
        <v>1</v>
      </c>
      <c r="AK29" s="79">
        <f t="shared" si="8"/>
        <v>0</v>
      </c>
      <c r="AL29" s="79">
        <f t="shared" si="8"/>
        <v>0</v>
      </c>
      <c r="AM29" s="79">
        <f t="shared" si="8"/>
        <v>1</v>
      </c>
      <c r="AN29" s="79">
        <f t="shared" si="8"/>
        <v>0</v>
      </c>
      <c r="AO29" s="79">
        <f t="shared" si="8"/>
        <v>0</v>
      </c>
      <c r="AP29" s="79">
        <f t="shared" si="8"/>
        <v>0</v>
      </c>
      <c r="AQ29" s="79">
        <f t="shared" si="8"/>
        <v>0</v>
      </c>
      <c r="AR29" s="79">
        <f t="shared" si="8"/>
        <v>0</v>
      </c>
      <c r="AS29" s="79">
        <f t="shared" si="19"/>
        <v>0</v>
      </c>
      <c r="AT29" s="79">
        <f t="shared" si="19"/>
        <v>0</v>
      </c>
      <c r="AU29" s="79">
        <f t="shared" si="19"/>
        <v>0</v>
      </c>
      <c r="AV29" s="79">
        <f t="shared" si="19"/>
        <v>0</v>
      </c>
      <c r="AW29" s="79">
        <f t="shared" si="19"/>
        <v>0</v>
      </c>
      <c r="AX29" s="79">
        <f t="shared" si="19"/>
        <v>0</v>
      </c>
      <c r="AY29" s="79">
        <f t="shared" si="19"/>
        <v>0</v>
      </c>
      <c r="AZ29" s="79">
        <f t="shared" si="19"/>
        <v>0</v>
      </c>
      <c r="BA29" s="79">
        <f t="shared" si="19"/>
        <v>1</v>
      </c>
      <c r="BB29" s="79">
        <f t="shared" si="19"/>
        <v>1</v>
      </c>
      <c r="BC29" s="79">
        <f t="shared" si="19"/>
        <v>0</v>
      </c>
      <c r="BD29" s="79">
        <f t="shared" si="19"/>
        <v>1</v>
      </c>
      <c r="BE29" s="79">
        <f t="shared" si="19"/>
        <v>0</v>
      </c>
      <c r="BF29" s="79">
        <f t="shared" si="19"/>
        <v>0</v>
      </c>
      <c r="BG29" s="93">
        <f t="shared" si="9"/>
        <v>5</v>
      </c>
      <c r="BI29" s="25" t="str">
        <f t="shared" si="10"/>
        <v>W1</v>
      </c>
      <c r="BJ29" s="93">
        <f>BE31+BG29</f>
        <v>9</v>
      </c>
      <c r="BL29" s="15">
        <f>SUMIF($AJ$7:$BF$7,"=A*",$AJ29:$BF29)+SUMIF($AI$8:$AI$30,"=A*",$BE$8:$BE$30)</f>
        <v>3</v>
      </c>
      <c r="BM29" s="15">
        <f>SUMIF($AJ$7:$BF$7,"=HB*",$AJ29:$BF29)+SUMIF($AI$8:$AI$30,"=HB*",$BE$8:$BE$30)</f>
        <v>1</v>
      </c>
      <c r="BN29" s="15">
        <f>SUMIF($AJ$7:$BF$7,"=M*",$AJ29:$BF29)+SUMIF($AI$8:$AI$30,"=M*",$BE$8:$BE$30)</f>
        <v>1</v>
      </c>
      <c r="BO29" s="15">
        <f>SUMIF($AJ$7:$BF$7,"=NI*",$AJ29:$BF29)+SUMIF($AI$8:$AI$30,"=NI*",$BE$8:$BE$30)</f>
        <v>1</v>
      </c>
      <c r="BP29" s="15">
        <f>SUMIF($AJ$7:$BF$7,"=P*",$AJ29:$BF29)+SUMIF($AI$8:$AI$30,"=P*",$BE$8:$BE$30)</f>
        <v>1</v>
      </c>
      <c r="BQ29" s="15">
        <f>SUMIF($AJ$7:$BF$7,"=R*",$AJ29:$BF29)+SUMIF($AI$8:$AI$30,"=R*",$BE$8:$BE$30)</f>
        <v>1</v>
      </c>
      <c r="BR29" s="15">
        <f>SUMIF($AJ$7:$BF$7,"=W*",$AJ29:$BF29)+SUMIF($AI$8:$AI$30,"=W*",$BE$8:$BE$30)</f>
        <v>1</v>
      </c>
      <c r="BS29" s="25">
        <f t="shared" si="11"/>
        <v>9</v>
      </c>
      <c r="BU29" s="31"/>
    </row>
    <row r="30" spans="1:73" x14ac:dyDescent="0.3">
      <c r="A30" s="31"/>
      <c r="D30" s="48" t="str">
        <f t="shared" si="12"/>
        <v/>
      </c>
      <c r="E30" s="31"/>
      <c r="H30" s="48" t="str">
        <f t="shared" si="13"/>
        <v/>
      </c>
      <c r="I30" s="31"/>
      <c r="K30" s="15"/>
      <c r="L30" s="48" t="str">
        <f t="shared" si="14"/>
        <v/>
      </c>
      <c r="M30" s="31"/>
      <c r="P30" s="48" t="str">
        <f t="shared" si="15"/>
        <v/>
      </c>
      <c r="Q30" s="31"/>
      <c r="T30" s="48" t="str">
        <f t="shared" si="16"/>
        <v/>
      </c>
      <c r="U30" s="31"/>
      <c r="X30" s="48" t="str">
        <f t="shared" si="17"/>
        <v/>
      </c>
      <c r="Y30" s="31"/>
      <c r="AB30" s="48" t="str">
        <f t="shared" si="20"/>
        <v/>
      </c>
      <c r="AC30" s="31"/>
      <c r="AF30" s="48" t="str">
        <f t="shared" si="18"/>
        <v/>
      </c>
      <c r="AG30" s="220"/>
      <c r="AH30" s="230"/>
      <c r="AI30" s="25" t="str">
        <f>BF7</f>
        <v>W2</v>
      </c>
      <c r="AJ30" s="79">
        <f t="shared" si="8"/>
        <v>0</v>
      </c>
      <c r="AK30" s="79">
        <f t="shared" si="8"/>
        <v>0</v>
      </c>
      <c r="AL30" s="79">
        <f t="shared" si="8"/>
        <v>0</v>
      </c>
      <c r="AM30" s="79">
        <f t="shared" si="8"/>
        <v>0</v>
      </c>
      <c r="AN30" s="79">
        <f t="shared" si="8"/>
        <v>0</v>
      </c>
      <c r="AO30" s="79">
        <f t="shared" si="8"/>
        <v>1</v>
      </c>
      <c r="AP30" s="79">
        <f t="shared" si="8"/>
        <v>0</v>
      </c>
      <c r="AQ30" s="79">
        <f t="shared" si="8"/>
        <v>0</v>
      </c>
      <c r="AR30" s="79">
        <f t="shared" si="8"/>
        <v>1</v>
      </c>
      <c r="AS30" s="79">
        <f t="shared" si="19"/>
        <v>0</v>
      </c>
      <c r="AT30" s="79">
        <f t="shared" si="19"/>
        <v>0</v>
      </c>
      <c r="AU30" s="79">
        <f t="shared" si="19"/>
        <v>0</v>
      </c>
      <c r="AV30" s="79">
        <f t="shared" si="19"/>
        <v>0</v>
      </c>
      <c r="AW30" s="79">
        <f t="shared" si="19"/>
        <v>0</v>
      </c>
      <c r="AX30" s="79">
        <f t="shared" si="19"/>
        <v>0</v>
      </c>
      <c r="AY30" s="79">
        <f t="shared" si="19"/>
        <v>0</v>
      </c>
      <c r="AZ30" s="79">
        <f t="shared" si="19"/>
        <v>0</v>
      </c>
      <c r="BA30" s="79">
        <f t="shared" si="19"/>
        <v>0</v>
      </c>
      <c r="BB30" s="79">
        <f t="shared" si="19"/>
        <v>1</v>
      </c>
      <c r="BC30" s="79">
        <f t="shared" si="19"/>
        <v>0</v>
      </c>
      <c r="BD30" s="79">
        <f t="shared" si="19"/>
        <v>0</v>
      </c>
      <c r="BE30" s="79">
        <f t="shared" si="19"/>
        <v>1</v>
      </c>
      <c r="BF30" s="79">
        <f t="shared" si="19"/>
        <v>0</v>
      </c>
      <c r="BG30" s="93">
        <f t="shared" si="9"/>
        <v>4</v>
      </c>
      <c r="BI30" s="25" t="str">
        <f t="shared" si="10"/>
        <v>W2</v>
      </c>
      <c r="BJ30" s="93">
        <f>BF31+BG30</f>
        <v>8</v>
      </c>
      <c r="BL30" s="15">
        <f>SUMIF($AJ$7:$BF$7,"=A*",$AJ30:$BF30)+SUMIF($AI$8:$AI$30,"=A*",$BF$8:$BF$30)</f>
        <v>2</v>
      </c>
      <c r="BM30" s="15">
        <f>SUMIF($AJ$7:$BF$7,"=HB*",$AJ30:$BF30)+SUMIF($AI$8:$AI$30,"=HB*",$BF$8:$BF$30)</f>
        <v>2</v>
      </c>
      <c r="BN30" s="15">
        <f>SUMIF($AJ$7:$BF$7,"=M*",$AJ30:$BF30)+SUMIF($AI$8:$AI$30,"=M*",$BF$8:$BF$30)</f>
        <v>1</v>
      </c>
      <c r="BO30" s="15">
        <f>SUMIF($AJ$7:$BF$7,"=NI*",$AJ30:$BF30)+SUMIF($AI$8:$AI$30,"=NI*",$BF$8:$BF$30)</f>
        <v>0</v>
      </c>
      <c r="BP30" s="15">
        <f>SUMIF($AJ$7:$BF$7,"=P*",$AJ30:$BF30)+SUMIF($AI$8:$AI$30,"=P*",$BF$8:$BF$30)</f>
        <v>2</v>
      </c>
      <c r="BQ30" s="15">
        <f>SUMIF($AJ$7:$BF$7,"=R*",$AJ30:$BF30)+SUMIF($AI$8:$AI$30,"=R*",$BF$8:$BF$30)</f>
        <v>0</v>
      </c>
      <c r="BR30" s="15">
        <f>SUMIF($AJ$7:$BF$7,"=W*",$AJ30:$BF30)+SUMIF($AI$8:$AI$30,"=W*",$BF$8:$BF$30)</f>
        <v>1</v>
      </c>
      <c r="BS30" s="25">
        <f t="shared" si="11"/>
        <v>8</v>
      </c>
      <c r="BU30" s="31"/>
    </row>
    <row r="31" spans="1:73" x14ac:dyDescent="0.3">
      <c r="A31" s="31"/>
      <c r="D31" s="48" t="str">
        <f t="shared" si="12"/>
        <v/>
      </c>
      <c r="E31" s="31"/>
      <c r="H31" s="48" t="str">
        <f t="shared" si="13"/>
        <v/>
      </c>
      <c r="I31" s="31"/>
      <c r="K31" s="15"/>
      <c r="L31" s="48" t="str">
        <f t="shared" si="14"/>
        <v/>
      </c>
      <c r="M31" s="31"/>
      <c r="P31" s="48" t="str">
        <f t="shared" si="15"/>
        <v/>
      </c>
      <c r="Q31" s="31"/>
      <c r="T31" s="48" t="str">
        <f t="shared" si="16"/>
        <v/>
      </c>
      <c r="U31" s="31"/>
      <c r="X31" s="48" t="str">
        <f t="shared" si="17"/>
        <v/>
      </c>
      <c r="Y31" s="31"/>
      <c r="AB31" s="48" t="str">
        <f t="shared" si="20"/>
        <v/>
      </c>
      <c r="AC31" s="31"/>
      <c r="AF31" s="48" t="str">
        <f t="shared" si="18"/>
        <v/>
      </c>
      <c r="AG31" s="220"/>
      <c r="AH31" s="55"/>
      <c r="AI31" s="25"/>
      <c r="AJ31" s="93">
        <f>SUM(AJ8:AJ30)</f>
        <v>4</v>
      </c>
      <c r="AK31" s="93">
        <f t="shared" ref="AK31:BF31" si="21">SUM(AK8:AK30)</f>
        <v>4</v>
      </c>
      <c r="AL31" s="93">
        <f t="shared" si="21"/>
        <v>4</v>
      </c>
      <c r="AM31" s="93">
        <f t="shared" si="21"/>
        <v>4</v>
      </c>
      <c r="AN31" s="93">
        <f t="shared" si="21"/>
        <v>4</v>
      </c>
      <c r="AO31" s="93">
        <f t="shared" si="21"/>
        <v>4</v>
      </c>
      <c r="AP31" s="93">
        <f t="shared" si="21"/>
        <v>3</v>
      </c>
      <c r="AQ31" s="93">
        <f t="shared" si="21"/>
        <v>3</v>
      </c>
      <c r="AR31" s="93">
        <f t="shared" si="21"/>
        <v>3</v>
      </c>
      <c r="AS31" s="93">
        <f t="shared" si="21"/>
        <v>4</v>
      </c>
      <c r="AT31" s="93">
        <f t="shared" si="21"/>
        <v>3</v>
      </c>
      <c r="AU31" s="93">
        <f t="shared" si="21"/>
        <v>3</v>
      </c>
      <c r="AV31" s="93">
        <f t="shared" si="21"/>
        <v>3</v>
      </c>
      <c r="AW31" s="93">
        <f t="shared" si="21"/>
        <v>4</v>
      </c>
      <c r="AX31" s="93">
        <f t="shared" si="21"/>
        <v>3</v>
      </c>
      <c r="AY31" s="93">
        <f t="shared" si="21"/>
        <v>4</v>
      </c>
      <c r="AZ31" s="93">
        <f t="shared" si="21"/>
        <v>4</v>
      </c>
      <c r="BA31" s="93">
        <f t="shared" si="21"/>
        <v>4</v>
      </c>
      <c r="BB31" s="93">
        <f t="shared" si="21"/>
        <v>4</v>
      </c>
      <c r="BC31" s="93">
        <f t="shared" si="21"/>
        <v>4</v>
      </c>
      <c r="BD31" s="93">
        <f t="shared" si="21"/>
        <v>4</v>
      </c>
      <c r="BE31" s="93">
        <f t="shared" si="21"/>
        <v>4</v>
      </c>
      <c r="BF31" s="93">
        <f t="shared" si="21"/>
        <v>4</v>
      </c>
      <c r="BG31" s="93">
        <f>SUM(BG8:BG30)</f>
        <v>85</v>
      </c>
      <c r="BJ31" s="93">
        <f>SUM(BJ8:BJ30)</f>
        <v>170</v>
      </c>
      <c r="BL31" s="25">
        <f>SUM(BL8:BL30)</f>
        <v>49</v>
      </c>
      <c r="BM31" s="25">
        <f t="shared" ref="BM31:BN31" si="22">SUM(BM8:BM30)</f>
        <v>28</v>
      </c>
      <c r="BN31" s="25">
        <f t="shared" si="22"/>
        <v>21</v>
      </c>
      <c r="BO31" s="25">
        <f>SUM(BO8:BO30)</f>
        <v>30</v>
      </c>
      <c r="BP31" s="25">
        <f t="shared" ref="BP31:BR31" si="23">SUM(BP8:BP30)</f>
        <v>17</v>
      </c>
      <c r="BQ31" s="25">
        <f t="shared" si="23"/>
        <v>8</v>
      </c>
      <c r="BR31" s="25">
        <f t="shared" si="23"/>
        <v>17</v>
      </c>
      <c r="BS31" s="25">
        <f>SUM(BL31:BR31)</f>
        <v>170</v>
      </c>
      <c r="BU31" s="31"/>
    </row>
    <row r="32" spans="1:73" ht="15" thickBot="1" x14ac:dyDescent="0.35">
      <c r="A32" s="32"/>
      <c r="B32" s="49"/>
      <c r="C32" s="17"/>
      <c r="D32" s="102" t="str">
        <f t="shared" si="12"/>
        <v/>
      </c>
      <c r="E32" s="32"/>
      <c r="F32" s="49"/>
      <c r="G32" s="17"/>
      <c r="H32" s="102" t="str">
        <f t="shared" si="13"/>
        <v/>
      </c>
      <c r="I32" s="32"/>
      <c r="J32" s="49"/>
      <c r="K32" s="17"/>
      <c r="L32" s="102" t="str">
        <f t="shared" si="14"/>
        <v/>
      </c>
      <c r="M32" s="32"/>
      <c r="N32" s="49"/>
      <c r="O32" s="17"/>
      <c r="P32" s="102" t="str">
        <f t="shared" si="15"/>
        <v/>
      </c>
      <c r="Q32" s="32"/>
      <c r="R32" s="49"/>
      <c r="S32" s="17"/>
      <c r="T32" s="102" t="str">
        <f t="shared" si="16"/>
        <v/>
      </c>
      <c r="U32" s="32"/>
      <c r="V32" s="49"/>
      <c r="W32" s="17"/>
      <c r="X32" s="102" t="str">
        <f t="shared" si="17"/>
        <v/>
      </c>
      <c r="Y32" s="32"/>
      <c r="Z32" s="49"/>
      <c r="AA32" s="17"/>
      <c r="AB32" s="102" t="str">
        <f t="shared" si="20"/>
        <v/>
      </c>
      <c r="AC32" s="32"/>
      <c r="AD32" s="49"/>
      <c r="AE32" s="17"/>
      <c r="AF32" s="102" t="str">
        <f t="shared" si="18"/>
        <v/>
      </c>
      <c r="AG32" s="221"/>
      <c r="AH32" s="27"/>
      <c r="AI32" s="28"/>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28"/>
      <c r="BJ32" s="28"/>
      <c r="BK32" s="16"/>
      <c r="BL32" s="16"/>
      <c r="BM32" s="16"/>
      <c r="BN32" s="16"/>
      <c r="BO32" s="16"/>
      <c r="BP32" s="16"/>
      <c r="BQ32" s="16"/>
      <c r="BR32" s="16"/>
      <c r="BS32" s="16"/>
      <c r="BT32" s="16"/>
      <c r="BU32" s="31"/>
    </row>
    <row r="33" spans="1:73" x14ac:dyDescent="0.3">
      <c r="A33" s="112" t="s">
        <v>238</v>
      </c>
      <c r="B33" s="50"/>
      <c r="C33" s="30"/>
      <c r="D33" s="50"/>
      <c r="E33" s="74"/>
      <c r="F33" s="50"/>
      <c r="G33" s="30"/>
      <c r="H33" s="50"/>
      <c r="I33" s="74"/>
      <c r="J33" s="50"/>
      <c r="K33" s="30"/>
      <c r="L33" s="50"/>
      <c r="M33" s="57"/>
      <c r="N33" s="58"/>
      <c r="O33" s="70"/>
      <c r="P33" s="50"/>
      <c r="Q33" s="74"/>
      <c r="R33" s="50"/>
      <c r="S33" s="30"/>
      <c r="T33" s="50"/>
      <c r="U33" s="74"/>
      <c r="V33" s="50"/>
      <c r="W33" s="30"/>
      <c r="X33" s="50"/>
      <c r="Y33" s="74"/>
      <c r="Z33" s="50"/>
      <c r="AA33" s="30"/>
      <c r="AB33" s="50"/>
      <c r="AC33" s="74"/>
      <c r="AD33" s="50"/>
      <c r="AE33" s="30"/>
      <c r="AF33" s="66"/>
      <c r="AG33" s="104"/>
      <c r="AH33" s="57"/>
      <c r="AI33" s="29"/>
      <c r="AJ33" s="29"/>
      <c r="AK33" s="29"/>
      <c r="AL33" s="29"/>
      <c r="AM33" s="29"/>
      <c r="AN33" s="29"/>
      <c r="AO33" s="29"/>
      <c r="AP33" s="29"/>
      <c r="AQ33" s="29"/>
      <c r="AR33" s="29"/>
      <c r="AS33" s="29"/>
      <c r="AT33" s="30"/>
      <c r="AU33" s="30"/>
      <c r="AV33" s="30"/>
      <c r="AW33" s="30"/>
      <c r="AX33" s="30"/>
      <c r="AY33" s="30"/>
      <c r="AZ33" s="30"/>
      <c r="BA33" s="30"/>
      <c r="BB33" s="30"/>
      <c r="BC33" s="30"/>
      <c r="BD33" s="30"/>
      <c r="BE33" s="30"/>
      <c r="BF33" s="30"/>
      <c r="BG33" s="30"/>
      <c r="BH33" s="29"/>
      <c r="BI33" s="81"/>
      <c r="BJ33" s="81"/>
      <c r="BK33" s="29"/>
      <c r="BL33" s="29"/>
      <c r="BM33" s="29"/>
      <c r="BN33" s="29"/>
      <c r="BO33" s="29"/>
      <c r="BP33" s="29"/>
      <c r="BQ33" s="29"/>
      <c r="BR33" s="29"/>
      <c r="BS33" s="29"/>
      <c r="BT33" s="29"/>
      <c r="BU33" s="31"/>
    </row>
    <row r="34" spans="1:73" x14ac:dyDescent="0.3">
      <c r="A34" s="59" t="s">
        <v>71</v>
      </c>
      <c r="B34" s="47"/>
      <c r="C34" s="23"/>
      <c r="D34" s="47"/>
      <c r="E34" s="59" t="s">
        <v>72</v>
      </c>
      <c r="F34" s="47"/>
      <c r="G34" s="23"/>
      <c r="H34" s="47"/>
      <c r="I34" s="59" t="s">
        <v>73</v>
      </c>
      <c r="J34" s="47"/>
      <c r="K34" s="47"/>
      <c r="L34" s="47"/>
      <c r="M34" s="59" t="s">
        <v>74</v>
      </c>
      <c r="N34" s="47"/>
      <c r="O34" s="23"/>
      <c r="P34" s="47"/>
      <c r="Q34" s="59" t="s">
        <v>75</v>
      </c>
      <c r="R34" s="47"/>
      <c r="S34" s="23"/>
      <c r="T34" s="47"/>
      <c r="U34" s="59" t="s">
        <v>76</v>
      </c>
      <c r="V34" s="47"/>
      <c r="W34" s="23"/>
      <c r="X34" s="47"/>
      <c r="Y34" s="59" t="s">
        <v>77</v>
      </c>
      <c r="Z34" s="47"/>
      <c r="AA34" s="23"/>
      <c r="AB34" s="47"/>
      <c r="AC34" s="59" t="s">
        <v>78</v>
      </c>
      <c r="AD34" s="47"/>
      <c r="AE34" s="23"/>
      <c r="AF34" s="65"/>
      <c r="AG34" s="105" t="s">
        <v>79</v>
      </c>
      <c r="AH34" s="31"/>
      <c r="AI34" s="15"/>
      <c r="AJ34" s="218" t="s">
        <v>80</v>
      </c>
      <c r="AK34" s="218"/>
      <c r="AL34" s="218"/>
      <c r="AM34" s="218"/>
      <c r="AN34" s="218"/>
      <c r="AO34" s="218"/>
      <c r="AP34" s="218"/>
      <c r="AQ34" s="218"/>
      <c r="AR34" s="218"/>
      <c r="AS34" s="218"/>
      <c r="AT34" s="218"/>
      <c r="AU34" s="14"/>
      <c r="AV34" s="14"/>
      <c r="AW34" s="14"/>
      <c r="AX34" s="14"/>
      <c r="AY34" s="25"/>
      <c r="AZ34" s="25"/>
      <c r="BA34" s="25"/>
      <c r="BB34" s="25"/>
      <c r="BC34" s="25"/>
      <c r="BD34" s="25"/>
      <c r="BE34" s="25"/>
      <c r="BF34" s="25"/>
      <c r="BG34" s="14"/>
      <c r="BL34" s="218" t="s">
        <v>105</v>
      </c>
      <c r="BM34" s="218"/>
      <c r="BN34" s="218"/>
      <c r="BO34" s="218"/>
      <c r="BP34" s="218"/>
      <c r="BQ34" s="218"/>
      <c r="BR34" s="218"/>
      <c r="BS34" s="218"/>
      <c r="BU34" s="31"/>
    </row>
    <row r="35" spans="1:73" x14ac:dyDescent="0.3">
      <c r="A35" s="59" t="s">
        <v>226</v>
      </c>
      <c r="B35" s="47"/>
      <c r="C35" s="23"/>
      <c r="D35" s="47"/>
      <c r="E35" s="60" t="s">
        <v>227</v>
      </c>
      <c r="F35" s="54"/>
      <c r="G35" s="23"/>
      <c r="H35" s="47"/>
      <c r="I35" s="60" t="s">
        <v>228</v>
      </c>
      <c r="J35" s="54"/>
      <c r="K35" s="54"/>
      <c r="L35" s="47"/>
      <c r="M35" s="60" t="s">
        <v>229</v>
      </c>
      <c r="N35" s="54"/>
      <c r="O35" s="23"/>
      <c r="P35" s="47"/>
      <c r="Q35" s="60" t="s">
        <v>230</v>
      </c>
      <c r="R35" s="54"/>
      <c r="S35" s="23"/>
      <c r="T35" s="47"/>
      <c r="U35" s="60" t="s">
        <v>231</v>
      </c>
      <c r="V35" s="54"/>
      <c r="W35" s="23"/>
      <c r="X35" s="47"/>
      <c r="Y35" s="60" t="s">
        <v>232</v>
      </c>
      <c r="Z35" s="54"/>
      <c r="AA35" s="23"/>
      <c r="AB35" s="47"/>
      <c r="AC35" s="60" t="s">
        <v>233</v>
      </c>
      <c r="AD35" s="54"/>
      <c r="AE35" s="23"/>
      <c r="AF35" s="65"/>
      <c r="AG35" s="118" t="s">
        <v>234</v>
      </c>
      <c r="AH35" s="31"/>
      <c r="AI35" s="15"/>
      <c r="AJ35" s="25" t="s">
        <v>24</v>
      </c>
      <c r="AK35" s="25" t="s">
        <v>27</v>
      </c>
      <c r="AL35" s="25" t="s">
        <v>25</v>
      </c>
      <c r="AM35" s="25" t="s">
        <v>26</v>
      </c>
      <c r="AN35" s="25" t="s">
        <v>23</v>
      </c>
      <c r="AO35" s="25" t="s">
        <v>18</v>
      </c>
      <c r="AP35" s="25" t="s">
        <v>65</v>
      </c>
      <c r="AQ35" s="25" t="s">
        <v>66</v>
      </c>
      <c r="AR35" s="25" t="s">
        <v>67</v>
      </c>
      <c r="AS35" s="25" t="s">
        <v>69</v>
      </c>
      <c r="AT35" s="25" t="s">
        <v>70</v>
      </c>
      <c r="AU35" s="25" t="s">
        <v>184</v>
      </c>
      <c r="AV35" s="25" t="s">
        <v>108</v>
      </c>
      <c r="AW35" s="25" t="s">
        <v>85</v>
      </c>
      <c r="AX35" s="25" t="s">
        <v>86</v>
      </c>
      <c r="AY35" s="25"/>
      <c r="AZ35" s="25"/>
      <c r="BA35" s="25"/>
      <c r="BB35" s="25"/>
      <c r="BC35" s="25"/>
      <c r="BD35" s="25"/>
      <c r="BE35" s="25"/>
      <c r="BF35" s="25"/>
      <c r="BG35" s="25"/>
      <c r="BI35" s="25" t="s">
        <v>8</v>
      </c>
      <c r="BJ35" s="25" t="s">
        <v>104</v>
      </c>
      <c r="BL35" s="25" t="s">
        <v>13</v>
      </c>
      <c r="BM35" s="25" t="s">
        <v>16</v>
      </c>
      <c r="BN35" s="25" t="s">
        <v>14</v>
      </c>
      <c r="BO35" s="25" t="s">
        <v>103</v>
      </c>
      <c r="BP35" s="25" t="s">
        <v>240</v>
      </c>
      <c r="BQ35" s="25" t="s">
        <v>41</v>
      </c>
      <c r="BR35" s="25" t="s">
        <v>15</v>
      </c>
      <c r="BS35" s="56"/>
      <c r="BU35" s="31"/>
    </row>
    <row r="36" spans="1:73" ht="14.4" customHeight="1" x14ac:dyDescent="0.3">
      <c r="A36" s="59" t="s">
        <v>93</v>
      </c>
      <c r="B36" s="23" t="s">
        <v>94</v>
      </c>
      <c r="C36" s="23" t="s">
        <v>95</v>
      </c>
      <c r="D36" s="23" t="s">
        <v>102</v>
      </c>
      <c r="E36" s="59" t="s">
        <v>93</v>
      </c>
      <c r="F36" s="23" t="s">
        <v>94</v>
      </c>
      <c r="G36" s="23" t="s">
        <v>95</v>
      </c>
      <c r="H36" s="23" t="s">
        <v>102</v>
      </c>
      <c r="I36" s="59" t="s">
        <v>93</v>
      </c>
      <c r="J36" s="23" t="s">
        <v>94</v>
      </c>
      <c r="K36" s="23" t="s">
        <v>95</v>
      </c>
      <c r="L36" s="23" t="s">
        <v>102</v>
      </c>
      <c r="M36" s="59" t="s">
        <v>93</v>
      </c>
      <c r="N36" s="23" t="s">
        <v>94</v>
      </c>
      <c r="O36" s="23" t="s">
        <v>95</v>
      </c>
      <c r="P36" s="23" t="s">
        <v>102</v>
      </c>
      <c r="Q36" s="59" t="s">
        <v>93</v>
      </c>
      <c r="R36" s="23" t="s">
        <v>94</v>
      </c>
      <c r="S36" s="23" t="s">
        <v>95</v>
      </c>
      <c r="T36" s="23" t="s">
        <v>102</v>
      </c>
      <c r="U36" s="59" t="s">
        <v>93</v>
      </c>
      <c r="V36" s="23" t="s">
        <v>94</v>
      </c>
      <c r="W36" s="23" t="s">
        <v>95</v>
      </c>
      <c r="X36" s="23" t="s">
        <v>102</v>
      </c>
      <c r="Y36" s="59" t="s">
        <v>93</v>
      </c>
      <c r="Z36" s="23" t="s">
        <v>94</v>
      </c>
      <c r="AA36" s="23" t="s">
        <v>95</v>
      </c>
      <c r="AB36" s="23" t="s">
        <v>102</v>
      </c>
      <c r="AC36" s="59" t="s">
        <v>93</v>
      </c>
      <c r="AD36" s="23" t="s">
        <v>94</v>
      </c>
      <c r="AE36" s="23" t="s">
        <v>95</v>
      </c>
      <c r="AF36" s="22" t="s">
        <v>102</v>
      </c>
      <c r="AG36" s="105"/>
      <c r="AH36" s="230" t="s">
        <v>82</v>
      </c>
      <c r="AI36" s="25" t="str">
        <f>AJ35</f>
        <v>A1</v>
      </c>
      <c r="AJ36" s="15">
        <f t="shared" ref="AJ36:AR36" si="24">COUNTIF($A$37:$AE$52,$AI36&amp;" @ "&amp;AJ$35)</f>
        <v>0</v>
      </c>
      <c r="AK36" s="15">
        <f t="shared" si="24"/>
        <v>0</v>
      </c>
      <c r="AL36" s="15">
        <f t="shared" si="24"/>
        <v>0</v>
      </c>
      <c r="AM36" s="15">
        <f t="shared" si="24"/>
        <v>0</v>
      </c>
      <c r="AN36" s="15">
        <f t="shared" si="24"/>
        <v>0</v>
      </c>
      <c r="AO36" s="15">
        <f t="shared" si="24"/>
        <v>0</v>
      </c>
      <c r="AP36" s="15">
        <f t="shared" si="24"/>
        <v>1</v>
      </c>
      <c r="AQ36" s="15">
        <f t="shared" si="24"/>
        <v>0</v>
      </c>
      <c r="AR36" s="15">
        <f t="shared" si="24"/>
        <v>0</v>
      </c>
      <c r="AS36" s="15">
        <f t="shared" ref="AS36:AX50" si="25">COUNTIF($A$37:$AE$52,$AI36&amp;" @ "&amp;AS$35)</f>
        <v>0</v>
      </c>
      <c r="AT36" s="15">
        <f t="shared" si="25"/>
        <v>0</v>
      </c>
      <c r="AU36" s="15">
        <f t="shared" si="25"/>
        <v>1</v>
      </c>
      <c r="AV36" s="15">
        <f t="shared" si="25"/>
        <v>1</v>
      </c>
      <c r="AW36" s="15">
        <f t="shared" si="25"/>
        <v>1</v>
      </c>
      <c r="AX36" s="15">
        <f t="shared" si="25"/>
        <v>0</v>
      </c>
      <c r="AY36"/>
      <c r="AZ36"/>
      <c r="BA36"/>
      <c r="BB36"/>
      <c r="BC36"/>
      <c r="BD36"/>
      <c r="BE36"/>
      <c r="BF36"/>
      <c r="BG36" s="25">
        <f>SUM(AJ36:BF36)</f>
        <v>4</v>
      </c>
      <c r="BI36" s="25" t="str">
        <f t="shared" ref="BI36:BI50" si="26">AI36</f>
        <v>A1</v>
      </c>
      <c r="BJ36" s="25">
        <f>AJ51+BG36</f>
        <v>8</v>
      </c>
      <c r="BL36" s="15">
        <f>SUMIF($AJ$35:$BF$35,"=A*",$AJ36:$BF36)+SUMIF($AI$36:$AI$50,"=A*",$AJ$36:$AJ$50)</f>
        <v>2</v>
      </c>
      <c r="BM36" s="15">
        <f>SUMIF($AJ$35:$BF$35,"=HB*",$AJ36:$BF36)+SUMIF($AI$36:$AI$50,"=HB*",$AJ$36:$AJ$50)</f>
        <v>1</v>
      </c>
      <c r="BN36" s="15">
        <f>SUMIF($AJ$35:$BF$35,"=M*",$AJ36:$BF36)+SUMIF($AI$36:$AI$50,"=M*",$AJ$36:$AJ$50)</f>
        <v>1</v>
      </c>
      <c r="BO36" s="15">
        <f>SUMIF($AJ$35:$BF$35,"=NI*",$AJ36:$BF36)+SUMIF($AI$36:$AI$50,"=NI*",$AJ$36:$AJ$50)</f>
        <v>0</v>
      </c>
      <c r="BP36" s="15">
        <f>SUMIF($AJ$35:$BF$35,"=P*",$AJ36:$BF36)+SUMIF($AI$36:$AI$50,"=P*",$AJ$36:$AJ$50)</f>
        <v>1</v>
      </c>
      <c r="BQ36" s="15">
        <f>SUMIF($AJ$35:$BF$35,"=R*",$AJ36:$BF36)+SUMIF($AI$36:$AI$50,"=R*",$AJ$36:$AJ$50)</f>
        <v>1</v>
      </c>
      <c r="BR36" s="15">
        <f>SUMIF($AJ$35:$BF$35,"=W*",$AJ36:$BF36)+SUMIF($AI$36:$AI$50,"=W*",$AJ$36:$AJ$50)</f>
        <v>2</v>
      </c>
      <c r="BS36" s="25">
        <f>SUM(BL36:BR36)</f>
        <v>8</v>
      </c>
      <c r="BU36" s="31"/>
    </row>
    <row r="37" spans="1:73" ht="14.4" customHeight="1" x14ac:dyDescent="0.3">
      <c r="A37" s="137" t="s">
        <v>146</v>
      </c>
      <c r="B37" s="138">
        <v>0.4375</v>
      </c>
      <c r="C37" s="142" t="s">
        <v>92</v>
      </c>
      <c r="D37" s="48" t="str">
        <f>IF(B37="","",TEXT(B37,"h:mm AM/PM")&amp;" "&amp;C37)</f>
        <v>10:30 AM FRES</v>
      </c>
      <c r="E37" s="137" t="s">
        <v>305</v>
      </c>
      <c r="F37" s="138">
        <v>0.45833333333333331</v>
      </c>
      <c r="G37" s="139" t="s">
        <v>91</v>
      </c>
      <c r="H37" s="48" t="str">
        <f>IF(F37="","",TEXT(F37,"h:mm AM/PM")&amp;" "&amp;G37)</f>
        <v>11:00 AM CSDA</v>
      </c>
      <c r="I37" s="137" t="s">
        <v>418</v>
      </c>
      <c r="J37" s="138">
        <v>0.35416666666666669</v>
      </c>
      <c r="K37" s="139" t="s">
        <v>91</v>
      </c>
      <c r="L37" s="48" t="str">
        <f t="shared" ref="L37:L44" si="27">IF(J37="","",TEXT(J37,"h:mm AM/PM")&amp;" "&amp;K37)</f>
        <v>8:30 AM CSDA</v>
      </c>
      <c r="M37" s="137" t="s">
        <v>457</v>
      </c>
      <c r="N37" s="141">
        <v>0.35416666666666669</v>
      </c>
      <c r="O37" s="139" t="s">
        <v>91</v>
      </c>
      <c r="P37" s="48" t="str">
        <f t="shared" ref="P37:P44" si="28">IF(N37="","",TEXT(N37,"h:mm AM/PM")&amp;" "&amp;O37)</f>
        <v>8:30 AM CSDA</v>
      </c>
      <c r="Q37" s="137" t="s">
        <v>490</v>
      </c>
      <c r="R37" s="138">
        <v>0.48958333333333331</v>
      </c>
      <c r="S37" s="139" t="s">
        <v>250</v>
      </c>
      <c r="T37" s="48" t="str">
        <f t="shared" ref="T37:T42" si="29">IF(R37="","",TEXT(R37,"h:mm AM/PM")&amp;" "&amp;S37)</f>
        <v>11:45 AM PES</v>
      </c>
      <c r="U37" s="137" t="s">
        <v>615</v>
      </c>
      <c r="V37" s="138">
        <v>0.36458333333333331</v>
      </c>
      <c r="W37" s="139" t="s">
        <v>132</v>
      </c>
      <c r="X37" s="48" t="str">
        <f t="shared" ref="X37:X45" si="30">IF(V37="","",TEXT(V37,"h:mm AM/PM")&amp;" "&amp;W37)</f>
        <v>8:45 AM BALE</v>
      </c>
      <c r="Y37" s="137" t="s">
        <v>413</v>
      </c>
      <c r="Z37" s="141">
        <v>0.35416666666666669</v>
      </c>
      <c r="AA37" s="142" t="s">
        <v>91</v>
      </c>
      <c r="AB37" s="48" t="str">
        <f t="shared" ref="AB37:AB46" si="31">IF(Z37="","",TEXT(Z37,"h:mm AM/PM")&amp;" "&amp;AA37)</f>
        <v>8:30 AM CSDA</v>
      </c>
      <c r="AC37" s="137" t="s">
        <v>496</v>
      </c>
      <c r="AD37" s="138">
        <v>0.40625</v>
      </c>
      <c r="AE37" s="139" t="s">
        <v>91</v>
      </c>
      <c r="AF37" s="48" t="str">
        <f t="shared" ref="AF37:AF44" si="32">IF(AD37="","",TEXT(AD37,"h:mm AM/PM")&amp;" "&amp;AE37)</f>
        <v>9:45 AM CSDA</v>
      </c>
      <c r="AG37" s="228" t="s">
        <v>81</v>
      </c>
      <c r="AH37" s="230"/>
      <c r="AI37" s="25" t="str">
        <f>AK35</f>
        <v>A2</v>
      </c>
      <c r="AJ37" s="15">
        <f t="shared" ref="AJ37:AR50" si="33">COUNTIF($A$37:$AE$52,$AI37&amp;" @ "&amp;AJ$35)</f>
        <v>1</v>
      </c>
      <c r="AK37" s="15">
        <f t="shared" si="33"/>
        <v>0</v>
      </c>
      <c r="AL37" s="15">
        <f t="shared" si="33"/>
        <v>0</v>
      </c>
      <c r="AM37" s="15">
        <f t="shared" si="33"/>
        <v>0</v>
      </c>
      <c r="AN37" s="15">
        <f t="shared" si="33"/>
        <v>0</v>
      </c>
      <c r="AO37" s="15">
        <f t="shared" si="33"/>
        <v>0</v>
      </c>
      <c r="AP37" s="15">
        <f t="shared" si="33"/>
        <v>0</v>
      </c>
      <c r="AQ37" s="15">
        <f t="shared" si="33"/>
        <v>0</v>
      </c>
      <c r="AR37" s="15">
        <f t="shared" si="33"/>
        <v>1</v>
      </c>
      <c r="AS37" s="15">
        <f t="shared" si="25"/>
        <v>0</v>
      </c>
      <c r="AT37" s="15">
        <f t="shared" si="25"/>
        <v>1</v>
      </c>
      <c r="AU37" s="15">
        <f t="shared" si="25"/>
        <v>0</v>
      </c>
      <c r="AV37" s="15">
        <f t="shared" si="25"/>
        <v>1</v>
      </c>
      <c r="AW37" s="15">
        <f t="shared" si="25"/>
        <v>0</v>
      </c>
      <c r="AX37" s="15">
        <f t="shared" si="25"/>
        <v>1</v>
      </c>
      <c r="AY37"/>
      <c r="AZ37"/>
      <c r="BA37"/>
      <c r="BB37"/>
      <c r="BC37"/>
      <c r="BD37"/>
      <c r="BE37"/>
      <c r="BF37"/>
      <c r="BG37" s="25">
        <f t="shared" ref="BG37:BG50" si="34">SUM(AJ37:BF37)</f>
        <v>5</v>
      </c>
      <c r="BI37" s="25" t="str">
        <f t="shared" si="26"/>
        <v>A2</v>
      </c>
      <c r="BJ37" s="25">
        <f>AK51+BG37</f>
        <v>9</v>
      </c>
      <c r="BL37" s="15">
        <f>SUMIF($AJ$35:$BF$35,"=A*",$AJ37:$BF37)+SUMIF($AI$36:$AI$50,"=A*",$AK$36:$AK$50)</f>
        <v>2</v>
      </c>
      <c r="BM37" s="15">
        <f>SUMIF($AJ$35:$BF$35,"=HB*",$AJ37:$BF37)+SUMIF($AI$36:$AI$50,"=HB*",$AK$36:$AK$50)</f>
        <v>1</v>
      </c>
      <c r="BN37" s="15">
        <f>SUMIF($AJ$35:$BF$35,"=M*",$AJ37:$BF37)+SUMIF($AI$36:$AI$50,"=M*",$AK$36:$AK$50)</f>
        <v>1</v>
      </c>
      <c r="BO37" s="15">
        <f>SUMIF($AJ$35:$BF$35,"=NI*",$AJ37:$BF37)+SUMIF($AI$36:$AI$50,"=NI*",$AK$36:$AK$50)</f>
        <v>1</v>
      </c>
      <c r="BP37" s="15">
        <f>SUMIF($AJ$35:$BF$35,"=P*",$AJ37:$BF37)+SUMIF($AI$36:$AI$50,"=P*",$AK$36:$AK$50)</f>
        <v>1</v>
      </c>
      <c r="BQ37" s="15">
        <f>SUMIF($AJ$35:$BF$35,"=R*",$AJ37:$BF37)+SUMIF($AI$36:$AI$50,"=R*",$AK$36:$AK$50)</f>
        <v>1</v>
      </c>
      <c r="BR37" s="15">
        <f>SUMIF($AJ$35:$BF$35,"=W*",$AJ37:$BF37)+SUMIF($AI$36:$AI$50,"=W*",$AK$36:$AK$50)</f>
        <v>2</v>
      </c>
      <c r="BS37" s="25">
        <f t="shared" ref="BS37:BS50" si="35">SUM(BL37:BR37)</f>
        <v>9</v>
      </c>
      <c r="BU37" s="31"/>
    </row>
    <row r="38" spans="1:73" x14ac:dyDescent="0.3">
      <c r="A38" s="157" t="s">
        <v>303</v>
      </c>
      <c r="B38" s="138">
        <v>0.47916666666666669</v>
      </c>
      <c r="C38" s="139" t="s">
        <v>96</v>
      </c>
      <c r="D38" s="48" t="str">
        <f t="shared" ref="D38:D52" si="36">IF(B38="","",TEXT(B38,"h:mm AM/PM")&amp;" "&amp;C38)</f>
        <v>11:30 AM SHS</v>
      </c>
      <c r="E38" s="137" t="s">
        <v>311</v>
      </c>
      <c r="F38" s="138">
        <v>0.51041666666666663</v>
      </c>
      <c r="G38" s="139" t="s">
        <v>91</v>
      </c>
      <c r="H38" s="48" t="str">
        <f t="shared" ref="H38:H52" si="37">IF(F38="","",TEXT(F38,"h:mm AM/PM")&amp;" "&amp;G38)</f>
        <v>12:15 PM CSDA</v>
      </c>
      <c r="I38" s="137" t="s">
        <v>422</v>
      </c>
      <c r="J38" s="138">
        <v>0.36458333333333331</v>
      </c>
      <c r="K38" s="142" t="s">
        <v>132</v>
      </c>
      <c r="L38" s="48" t="str">
        <f t="shared" si="27"/>
        <v>8:45 AM BALE</v>
      </c>
      <c r="M38" s="137" t="s">
        <v>458</v>
      </c>
      <c r="N38" s="141">
        <v>0.40625</v>
      </c>
      <c r="O38" s="139" t="s">
        <v>91</v>
      </c>
      <c r="P38" s="48" t="str">
        <f t="shared" si="28"/>
        <v>9:45 AM CSDA</v>
      </c>
      <c r="Q38" s="137" t="s">
        <v>461</v>
      </c>
      <c r="R38" s="138">
        <v>0.51041666666666663</v>
      </c>
      <c r="S38" s="139" t="s">
        <v>91</v>
      </c>
      <c r="T38" s="48" t="str">
        <f t="shared" si="29"/>
        <v>12:15 PM CSDA</v>
      </c>
      <c r="U38" s="137" t="s">
        <v>525</v>
      </c>
      <c r="V38" s="141">
        <v>0.40625</v>
      </c>
      <c r="W38" s="139" t="s">
        <v>91</v>
      </c>
      <c r="X38" s="48" t="str">
        <f t="shared" si="30"/>
        <v>9:45 AM CSDA</v>
      </c>
      <c r="Y38" s="137" t="s">
        <v>531</v>
      </c>
      <c r="Z38" s="138">
        <v>0.41666666666666669</v>
      </c>
      <c r="AA38" s="139" t="s">
        <v>132</v>
      </c>
      <c r="AB38" s="48" t="str">
        <f t="shared" si="31"/>
        <v>10:00 AM BALE</v>
      </c>
      <c r="AC38" s="137" t="s">
        <v>555</v>
      </c>
      <c r="AD38" s="138">
        <v>0.42708333333333331</v>
      </c>
      <c r="AE38" s="139" t="s">
        <v>96</v>
      </c>
      <c r="AF38" s="48" t="str">
        <f t="shared" si="32"/>
        <v>10:15 AM SHS</v>
      </c>
      <c r="AG38" s="228"/>
      <c r="AH38" s="230"/>
      <c r="AI38" s="25" t="str">
        <f>AL35</f>
        <v>A3</v>
      </c>
      <c r="AJ38" s="15">
        <f t="shared" si="33"/>
        <v>1</v>
      </c>
      <c r="AK38" s="15">
        <f t="shared" si="33"/>
        <v>1</v>
      </c>
      <c r="AL38" s="15">
        <f t="shared" si="33"/>
        <v>0</v>
      </c>
      <c r="AM38" s="15">
        <f t="shared" si="33"/>
        <v>0</v>
      </c>
      <c r="AN38" s="15">
        <f t="shared" si="33"/>
        <v>0</v>
      </c>
      <c r="AO38" s="15">
        <f t="shared" si="33"/>
        <v>1</v>
      </c>
      <c r="AP38" s="15">
        <f t="shared" si="33"/>
        <v>0</v>
      </c>
      <c r="AQ38" s="15">
        <f t="shared" si="33"/>
        <v>0</v>
      </c>
      <c r="AR38" s="15">
        <f t="shared" si="33"/>
        <v>0</v>
      </c>
      <c r="AS38" s="15">
        <f t="shared" si="25"/>
        <v>0</v>
      </c>
      <c r="AT38" s="15">
        <f t="shared" si="25"/>
        <v>0</v>
      </c>
      <c r="AU38" s="15">
        <f t="shared" si="25"/>
        <v>1</v>
      </c>
      <c r="AV38" s="15">
        <f t="shared" si="25"/>
        <v>0</v>
      </c>
      <c r="AW38" s="15">
        <f t="shared" si="25"/>
        <v>0</v>
      </c>
      <c r="AX38" s="15">
        <f t="shared" si="25"/>
        <v>0</v>
      </c>
      <c r="AY38"/>
      <c r="AZ38"/>
      <c r="BA38"/>
      <c r="BB38"/>
      <c r="BC38"/>
      <c r="BD38"/>
      <c r="BE38"/>
      <c r="BF38"/>
      <c r="BG38" s="25">
        <f t="shared" si="34"/>
        <v>4</v>
      </c>
      <c r="BI38" s="25" t="str">
        <f t="shared" si="26"/>
        <v>A3</v>
      </c>
      <c r="BJ38" s="25">
        <f>AL51+BG38</f>
        <v>8</v>
      </c>
      <c r="BL38" s="15">
        <f>SUMIF($AJ$35:$BF$35,"=A*",$AJ38:$BF38)+SUMIF($AI$36:$AI$50,"=A*",$AL$36:$AL$50)</f>
        <v>2</v>
      </c>
      <c r="BM38" s="15">
        <f>SUMIF($AJ$35:$BF$35,"=HB*",$AJ38:$BF38)+SUMIF($AI$36:$AI$50,"=HB*",$AL$36:$AL$50)</f>
        <v>2</v>
      </c>
      <c r="BN38" s="15">
        <f>SUMIF($AJ$35:$BF$35,"=M*",$AJ38:$BF38)+SUMIF($AI$36:$AI$50,"=M*",$AL$36:$AL$50)</f>
        <v>1</v>
      </c>
      <c r="BO38" s="15">
        <f>SUMIF($AJ$35:$BF$35,"=NI*",$AJ38:$BF38)+SUMIF($AI$36:$AI$50,"=NI*",$AL$36:$AL$50)</f>
        <v>1</v>
      </c>
      <c r="BP38" s="15">
        <f>SUMIF($AJ$35:$BF$35,"=P*",$AJ38:$BF38)+SUMIF($AI$36:$AI$50,"=P*",$AL$36:$AL$50)</f>
        <v>1</v>
      </c>
      <c r="BQ38" s="15">
        <f>SUMIF($AJ$35:$BF$35,"=R*",$AJ38:$BF38)+SUMIF($AI$36:$AI$50,"=R*",$AL$36:$AL$50)</f>
        <v>1</v>
      </c>
      <c r="BR38" s="15">
        <f>SUMIF($AJ$35:$BF$35,"=W*",$AJ38:$BF38)+SUMIF($AI$36:$AI$50,"=W*",$AL$36:$AL$50)</f>
        <v>0</v>
      </c>
      <c r="BS38" s="25">
        <f t="shared" si="35"/>
        <v>8</v>
      </c>
      <c r="BU38" s="31"/>
    </row>
    <row r="39" spans="1:73" x14ac:dyDescent="0.3">
      <c r="A39" s="137" t="s">
        <v>298</v>
      </c>
      <c r="B39" s="141">
        <v>0.53125</v>
      </c>
      <c r="C39" s="142" t="s">
        <v>96</v>
      </c>
      <c r="D39" s="48" t="str">
        <f t="shared" si="36"/>
        <v>12:45 PM SHS</v>
      </c>
      <c r="E39" s="137" t="s">
        <v>309</v>
      </c>
      <c r="F39" s="138">
        <v>0.54166666666666663</v>
      </c>
      <c r="G39" s="139" t="s">
        <v>250</v>
      </c>
      <c r="H39" s="48" t="str">
        <f t="shared" si="37"/>
        <v>1:00 PM PES</v>
      </c>
      <c r="I39" s="137" t="s">
        <v>417</v>
      </c>
      <c r="J39" s="138">
        <v>0.38541666666666669</v>
      </c>
      <c r="K39" s="139" t="s">
        <v>250</v>
      </c>
      <c r="L39" s="48" t="str">
        <f t="shared" si="27"/>
        <v>9:15 AM PES</v>
      </c>
      <c r="M39" s="137" t="s">
        <v>455</v>
      </c>
      <c r="N39" s="138">
        <v>0.42708333333333331</v>
      </c>
      <c r="O39" s="139" t="s">
        <v>96</v>
      </c>
      <c r="P39" s="48" t="str">
        <f t="shared" si="28"/>
        <v>10:15 AM SHS</v>
      </c>
      <c r="Q39" s="137" t="s">
        <v>471</v>
      </c>
      <c r="R39" s="138">
        <v>0.52083333333333337</v>
      </c>
      <c r="S39" s="139" t="s">
        <v>89</v>
      </c>
      <c r="T39" s="48" t="str">
        <f t="shared" si="29"/>
        <v>12:30 PM HHES</v>
      </c>
      <c r="U39" s="137" t="s">
        <v>468</v>
      </c>
      <c r="V39" s="138">
        <v>0.4375</v>
      </c>
      <c r="W39" s="142" t="s">
        <v>92</v>
      </c>
      <c r="X39" s="48" t="str">
        <f t="shared" si="30"/>
        <v>10:30 AM FRES</v>
      </c>
      <c r="Y39" s="137" t="s">
        <v>551</v>
      </c>
      <c r="Z39" s="138">
        <v>0.47916666666666669</v>
      </c>
      <c r="AA39" s="139" t="s">
        <v>96</v>
      </c>
      <c r="AB39" s="48" t="str">
        <f t="shared" si="31"/>
        <v>11:30 AM SHS</v>
      </c>
      <c r="AC39" s="137" t="s">
        <v>542</v>
      </c>
      <c r="AD39" s="138">
        <v>0.4375</v>
      </c>
      <c r="AE39" s="142" t="s">
        <v>92</v>
      </c>
      <c r="AF39" s="48" t="str">
        <f t="shared" si="32"/>
        <v>10:30 AM FRES</v>
      </c>
      <c r="AG39" s="228"/>
      <c r="AH39" s="230"/>
      <c r="AI39" s="25" t="str">
        <f>AM35</f>
        <v>HB1</v>
      </c>
      <c r="AJ39" s="15">
        <f t="shared" si="33"/>
        <v>0</v>
      </c>
      <c r="AK39" s="15">
        <f t="shared" si="33"/>
        <v>0</v>
      </c>
      <c r="AL39" s="15">
        <f t="shared" si="33"/>
        <v>0</v>
      </c>
      <c r="AM39" s="15">
        <f t="shared" si="33"/>
        <v>0</v>
      </c>
      <c r="AN39" s="15">
        <f t="shared" si="33"/>
        <v>1</v>
      </c>
      <c r="AO39" s="15">
        <f t="shared" si="33"/>
        <v>1</v>
      </c>
      <c r="AP39" s="15">
        <f t="shared" si="33"/>
        <v>0</v>
      </c>
      <c r="AQ39" s="15">
        <f t="shared" si="33"/>
        <v>0</v>
      </c>
      <c r="AR39" s="15">
        <f t="shared" si="33"/>
        <v>1</v>
      </c>
      <c r="AS39" s="15">
        <f t="shared" si="25"/>
        <v>0</v>
      </c>
      <c r="AT39" s="15">
        <f t="shared" si="25"/>
        <v>0</v>
      </c>
      <c r="AU39" s="15">
        <f t="shared" si="25"/>
        <v>0</v>
      </c>
      <c r="AV39" s="15">
        <f t="shared" si="25"/>
        <v>0</v>
      </c>
      <c r="AW39" s="15">
        <f t="shared" si="25"/>
        <v>1</v>
      </c>
      <c r="AX39" s="15">
        <f t="shared" si="25"/>
        <v>0</v>
      </c>
      <c r="AY39"/>
      <c r="AZ39"/>
      <c r="BA39"/>
      <c r="BB39"/>
      <c r="BC39"/>
      <c r="BD39"/>
      <c r="BE39"/>
      <c r="BF39"/>
      <c r="BG39" s="25">
        <f t="shared" si="34"/>
        <v>4</v>
      </c>
      <c r="BI39" s="25" t="str">
        <f t="shared" si="26"/>
        <v>HB1</v>
      </c>
      <c r="BJ39" s="25">
        <f>AM51+BG39</f>
        <v>7</v>
      </c>
      <c r="BL39" s="15">
        <f>SUMIF($AJ$35:$BF$35,"=A*",$AJ39:$BF39)+SUMIF($AI$36:$AI$50,"=A*",$AM$36:$AM$50)</f>
        <v>0</v>
      </c>
      <c r="BM39" s="15">
        <f>SUMIF($AJ$35:$BF$35,"=HB*",$AJ39:$BF39)+SUMIF($AI$36:$AI$50,"=HB*",$AM$36:$AM$50)</f>
        <v>2</v>
      </c>
      <c r="BN39" s="15">
        <f>SUMIF($AJ$35:$BF$35,"=M*",$AJ39:$BF39)+SUMIF($AI$36:$AI$50,"=M*",$AM$36:$AM$50)</f>
        <v>2</v>
      </c>
      <c r="BO39" s="15">
        <f>SUMIF($AJ$35:$BF$35,"=NI*",$AJ39:$BF39)+SUMIF($AI$36:$AI$50,"=NI*",$AM$36:$AM$50)</f>
        <v>0</v>
      </c>
      <c r="BP39" s="15">
        <f>SUMIF($AJ$35:$BF$35,"=P*",$AJ39:$BF39)+SUMIF($AI$36:$AI$50,"=P*",$AM$36:$AM$50)</f>
        <v>1</v>
      </c>
      <c r="BQ39" s="15">
        <f>SUMIF($AJ$35:$BF$35,"=R*",$AJ39:$BF39)+SUMIF($AI$36:$AI$50,"=R*",$AM$36:$AM$50)</f>
        <v>0</v>
      </c>
      <c r="BR39" s="15">
        <f>SUMIF($AJ$35:$BF$35,"=W*",$AJ39:$BF39)+SUMIF($AI$36:$AI$50,"=W*",$AM$36:$AM$50)</f>
        <v>2</v>
      </c>
      <c r="BS39" s="25">
        <f t="shared" si="35"/>
        <v>7</v>
      </c>
      <c r="BU39" s="31"/>
    </row>
    <row r="40" spans="1:73" x14ac:dyDescent="0.3">
      <c r="A40" s="137" t="s">
        <v>148</v>
      </c>
      <c r="B40" s="138">
        <v>0.53125</v>
      </c>
      <c r="C40" s="139" t="s">
        <v>96</v>
      </c>
      <c r="D40" s="48" t="str">
        <f t="shared" si="36"/>
        <v>12:45 PM SHS</v>
      </c>
      <c r="E40" s="137" t="s">
        <v>310</v>
      </c>
      <c r="F40" s="138">
        <v>0.5625</v>
      </c>
      <c r="G40" s="139" t="s">
        <v>91</v>
      </c>
      <c r="H40" s="48" t="str">
        <f t="shared" si="37"/>
        <v>1:30 PM CSDA</v>
      </c>
      <c r="I40" s="137" t="s">
        <v>421</v>
      </c>
      <c r="J40" s="138">
        <v>0.41666666666666669</v>
      </c>
      <c r="K40" s="139" t="s">
        <v>132</v>
      </c>
      <c r="L40" s="48" t="str">
        <f t="shared" si="27"/>
        <v>10:00 AM BALE</v>
      </c>
      <c r="M40" s="137" t="s">
        <v>460</v>
      </c>
      <c r="N40" s="138">
        <v>0.4375</v>
      </c>
      <c r="O40" s="139" t="s">
        <v>92</v>
      </c>
      <c r="P40" s="48" t="str">
        <f t="shared" si="28"/>
        <v>10:30 AM FRES</v>
      </c>
      <c r="Q40" s="137" t="s">
        <v>489</v>
      </c>
      <c r="R40" s="138">
        <v>0.54166666666666663</v>
      </c>
      <c r="S40" s="139" t="s">
        <v>92</v>
      </c>
      <c r="T40" s="48" t="str">
        <f t="shared" si="29"/>
        <v>1:00 PM FRES</v>
      </c>
      <c r="U40" s="137" t="s">
        <v>510</v>
      </c>
      <c r="V40" s="138">
        <v>0.47916666666666669</v>
      </c>
      <c r="W40" s="139" t="s">
        <v>96</v>
      </c>
      <c r="X40" s="48" t="str">
        <f t="shared" si="30"/>
        <v>11:30 AM SHS</v>
      </c>
      <c r="Y40" s="137" t="s">
        <v>553</v>
      </c>
      <c r="Z40" s="138">
        <v>0.47916666666666669</v>
      </c>
      <c r="AA40" s="139" t="s">
        <v>96</v>
      </c>
      <c r="AB40" s="48" t="str">
        <f t="shared" si="31"/>
        <v>11:30 AM SHS</v>
      </c>
      <c r="AC40" s="137" t="s">
        <v>579</v>
      </c>
      <c r="AD40" s="138">
        <v>0.48958333333333331</v>
      </c>
      <c r="AE40" s="142" t="s">
        <v>92</v>
      </c>
      <c r="AF40" s="48" t="str">
        <f t="shared" si="32"/>
        <v>11:45 AM FRES</v>
      </c>
      <c r="AG40" s="228"/>
      <c r="AH40" s="230"/>
      <c r="AI40" s="25" t="str">
        <f>AN35</f>
        <v>HB2</v>
      </c>
      <c r="AJ40" s="15">
        <f t="shared" si="33"/>
        <v>1</v>
      </c>
      <c r="AK40" s="15">
        <f t="shared" si="33"/>
        <v>1</v>
      </c>
      <c r="AL40" s="15">
        <f t="shared" si="33"/>
        <v>1</v>
      </c>
      <c r="AM40" s="15">
        <f t="shared" si="33"/>
        <v>0</v>
      </c>
      <c r="AN40" s="15">
        <f t="shared" si="33"/>
        <v>0</v>
      </c>
      <c r="AO40" s="15">
        <f t="shared" si="33"/>
        <v>1</v>
      </c>
      <c r="AP40" s="15">
        <f t="shared" si="33"/>
        <v>0</v>
      </c>
      <c r="AQ40" s="15">
        <f t="shared" si="33"/>
        <v>0</v>
      </c>
      <c r="AR40" s="15">
        <f t="shared" si="33"/>
        <v>0</v>
      </c>
      <c r="AS40" s="15">
        <f t="shared" si="25"/>
        <v>0</v>
      </c>
      <c r="AT40" s="15">
        <f t="shared" si="25"/>
        <v>0</v>
      </c>
      <c r="AU40" s="15">
        <f t="shared" si="25"/>
        <v>0</v>
      </c>
      <c r="AV40" s="15">
        <f t="shared" si="25"/>
        <v>0</v>
      </c>
      <c r="AW40" s="15">
        <f t="shared" si="25"/>
        <v>0</v>
      </c>
      <c r="AX40" s="15">
        <f t="shared" si="25"/>
        <v>0</v>
      </c>
      <c r="AY40"/>
      <c r="AZ40"/>
      <c r="BA40"/>
      <c r="BB40"/>
      <c r="BC40"/>
      <c r="BD40"/>
      <c r="BE40"/>
      <c r="BF40"/>
      <c r="BG40" s="25">
        <f t="shared" si="34"/>
        <v>4</v>
      </c>
      <c r="BI40" s="25" t="str">
        <f t="shared" si="26"/>
        <v>HB2</v>
      </c>
      <c r="BJ40" s="25">
        <f>AN51+BG40</f>
        <v>8</v>
      </c>
      <c r="BL40" s="15">
        <f>SUMIF($AJ$35:$BF$35,"=A*",$AJ40:$BF40)+SUMIF($AI$36:$AI$50,"=A*",$AN$36:$AN$50)</f>
        <v>3</v>
      </c>
      <c r="BM40" s="15">
        <f>SUMIF($AJ$35:$BF$35,"=HB*",$AJ40:$BF40)+SUMIF($AI$36:$AI$50,"=HB*",$AN$36:$AN$50)</f>
        <v>2</v>
      </c>
      <c r="BN40" s="15">
        <f>SUMIF($AJ$35:$BF$35,"=M*",$AJ40:$BF40)+SUMIF($AI$36:$AI$50,"=M*",$AN$36:$AN$50)</f>
        <v>1</v>
      </c>
      <c r="BO40" s="15">
        <f>SUMIF($AJ$35:$BF$35,"=NI*",$AJ40:$BF40)+SUMIF($AI$36:$AI$50,"=NI*",$AN$36:$AN$50)</f>
        <v>1</v>
      </c>
      <c r="BP40" s="15">
        <f>SUMIF($AJ$35:$BF$35,"=P*",$AJ40:$BF40)+SUMIF($AI$36:$AI$50,"=P*",$AN$36:$AN$50)</f>
        <v>0</v>
      </c>
      <c r="BQ40" s="15">
        <f>SUMIF($AJ$35:$BF$35,"=R*",$AJ40:$BF40)+SUMIF($AI$36:$AI$50,"=R*",$AN$36:$AN$50)</f>
        <v>0</v>
      </c>
      <c r="BR40" s="15">
        <f>SUMIF($AJ$35:$BF$35,"=W*",$AJ40:$BF40)+SUMIF($AI$36:$AI$50,"=W*",$AN$36:$AN$50)</f>
        <v>1</v>
      </c>
      <c r="BS40" s="25">
        <f t="shared" si="35"/>
        <v>8</v>
      </c>
      <c r="BU40" s="31"/>
    </row>
    <row r="41" spans="1:73" x14ac:dyDescent="0.3">
      <c r="A41" s="137"/>
      <c r="B41" s="138"/>
      <c r="C41" s="139"/>
      <c r="D41" s="48"/>
      <c r="E41" s="137" t="s">
        <v>307</v>
      </c>
      <c r="F41" s="141">
        <v>0.57291666666666663</v>
      </c>
      <c r="G41" s="142" t="s">
        <v>132</v>
      </c>
      <c r="H41" s="48" t="str">
        <f t="shared" si="37"/>
        <v>1:45 PM BALE</v>
      </c>
      <c r="I41" s="137" t="s">
        <v>345</v>
      </c>
      <c r="J41" s="138">
        <v>0.47916666666666669</v>
      </c>
      <c r="K41" s="139" t="s">
        <v>96</v>
      </c>
      <c r="L41" s="48" t="str">
        <f t="shared" si="27"/>
        <v>11:30 AM SHS</v>
      </c>
      <c r="M41" s="137" t="s">
        <v>459</v>
      </c>
      <c r="N41" s="138">
        <v>0.47916666666666669</v>
      </c>
      <c r="O41" s="139" t="s">
        <v>96</v>
      </c>
      <c r="P41" s="48" t="str">
        <f t="shared" si="28"/>
        <v>11:30 AM SHS</v>
      </c>
      <c r="Q41" s="137" t="s">
        <v>491</v>
      </c>
      <c r="R41" s="138">
        <v>0.57291666666666663</v>
      </c>
      <c r="S41" s="139" t="s">
        <v>89</v>
      </c>
      <c r="T41" s="48" t="str">
        <f t="shared" si="29"/>
        <v>1:45 PM HHES</v>
      </c>
      <c r="U41" s="137" t="s">
        <v>549</v>
      </c>
      <c r="V41" s="138">
        <v>0.47916666666666669</v>
      </c>
      <c r="W41" s="139" t="s">
        <v>96</v>
      </c>
      <c r="X41" s="48" t="str">
        <f t="shared" si="30"/>
        <v>11:30 AM SHS</v>
      </c>
      <c r="Y41" s="137" t="s">
        <v>319</v>
      </c>
      <c r="Z41" s="138">
        <v>0.45833333333333331</v>
      </c>
      <c r="AA41" s="142" t="s">
        <v>91</v>
      </c>
      <c r="AB41" s="48" t="str">
        <f t="shared" si="31"/>
        <v>11:00 AM CSDA</v>
      </c>
      <c r="AC41" s="137" t="s">
        <v>580</v>
      </c>
      <c r="AD41" s="141">
        <v>0.52083333333333337</v>
      </c>
      <c r="AE41" s="142" t="s">
        <v>89</v>
      </c>
      <c r="AF41" s="48" t="str">
        <f t="shared" si="32"/>
        <v>12:30 PM HHES</v>
      </c>
      <c r="AG41" s="228"/>
      <c r="AH41" s="230"/>
      <c r="AI41" s="25" t="str">
        <f>AO35</f>
        <v>HB3</v>
      </c>
      <c r="AJ41" s="15">
        <f t="shared" si="33"/>
        <v>0</v>
      </c>
      <c r="AK41" s="15">
        <f t="shared" si="33"/>
        <v>0</v>
      </c>
      <c r="AL41" s="15">
        <f t="shared" si="33"/>
        <v>0</v>
      </c>
      <c r="AM41" s="15">
        <f t="shared" si="33"/>
        <v>0</v>
      </c>
      <c r="AN41" s="15">
        <f t="shared" si="33"/>
        <v>0</v>
      </c>
      <c r="AO41" s="15">
        <f t="shared" si="33"/>
        <v>0</v>
      </c>
      <c r="AP41" s="15">
        <f t="shared" si="33"/>
        <v>1</v>
      </c>
      <c r="AQ41" s="15">
        <f t="shared" si="33"/>
        <v>0</v>
      </c>
      <c r="AR41" s="15">
        <f t="shared" si="33"/>
        <v>0</v>
      </c>
      <c r="AS41" s="15">
        <f t="shared" si="25"/>
        <v>1</v>
      </c>
      <c r="AT41" s="15">
        <f t="shared" si="25"/>
        <v>0</v>
      </c>
      <c r="AU41" s="15">
        <f t="shared" si="25"/>
        <v>0</v>
      </c>
      <c r="AV41" s="15">
        <f t="shared" si="25"/>
        <v>0</v>
      </c>
      <c r="AW41" s="15">
        <f t="shared" si="25"/>
        <v>0</v>
      </c>
      <c r="AX41" s="15">
        <f t="shared" si="25"/>
        <v>1</v>
      </c>
      <c r="AY41"/>
      <c r="AZ41"/>
      <c r="BA41"/>
      <c r="BB41"/>
      <c r="BC41"/>
      <c r="BD41"/>
      <c r="BE41"/>
      <c r="BF41"/>
      <c r="BG41" s="25">
        <f t="shared" si="34"/>
        <v>3</v>
      </c>
      <c r="BI41" s="25" t="str">
        <f t="shared" si="26"/>
        <v>HB3</v>
      </c>
      <c r="BJ41" s="25">
        <f>AO51+BG41</f>
        <v>7</v>
      </c>
      <c r="BL41" s="15">
        <f>SUMIF($AJ$35:$BF$35,"=A*",$AJ41:$BF41)+SUMIF($AI$36:$AI$50,"=A*",$AO$36:$AO$50)</f>
        <v>1</v>
      </c>
      <c r="BM41" s="15">
        <f>SUMIF($AJ$35:$BF$35,"=HB*",$AJ41:$BF41)+SUMIF($AI$36:$AI$50,"=HB*",$AO$36:$AO$50)</f>
        <v>2</v>
      </c>
      <c r="BN41" s="15">
        <f>SUMIF($AJ$35:$BF$35,"=M*",$AJ41:$BF41)+SUMIF($AI$36:$AI$50,"=M*",$AO$36:$AO$50)</f>
        <v>1</v>
      </c>
      <c r="BO41" s="15">
        <f>SUMIF($AJ$35:$BF$35,"=NI*",$AJ41:$BF41)+SUMIF($AI$36:$AI$50,"=NI*",$AO$36:$AO$50)</f>
        <v>1</v>
      </c>
      <c r="BP41" s="15">
        <f>SUMIF($AJ$35:$BF$35,"=P*",$AJ41:$BF41)+SUMIF($AI$36:$AI$50,"=P*",$AO$36:$AO$50)</f>
        <v>0</v>
      </c>
      <c r="BQ41" s="15">
        <f>SUMIF($AJ$35:$BF$35,"=R*",$AJ41:$BF41)+SUMIF($AI$36:$AI$50,"=R*",$AO$36:$AO$50)</f>
        <v>1</v>
      </c>
      <c r="BR41" s="15">
        <f>SUMIF($AJ$35:$BF$35,"=W*",$AJ41:$BF41)+SUMIF($AI$36:$AI$50,"=W*",$AO$36:$AO$50)</f>
        <v>1</v>
      </c>
      <c r="BS41" s="25">
        <f t="shared" si="35"/>
        <v>7</v>
      </c>
      <c r="BU41" s="31"/>
    </row>
    <row r="42" spans="1:73" x14ac:dyDescent="0.3">
      <c r="A42" s="137"/>
      <c r="B42" s="138"/>
      <c r="C42" s="142"/>
      <c r="D42" s="48" t="str">
        <f t="shared" si="36"/>
        <v/>
      </c>
      <c r="E42" s="137" t="s">
        <v>151</v>
      </c>
      <c r="F42" s="141">
        <v>0.625</v>
      </c>
      <c r="G42" s="142" t="s">
        <v>132</v>
      </c>
      <c r="H42" s="48" t="str">
        <f t="shared" si="37"/>
        <v>3:00 PM BALE</v>
      </c>
      <c r="I42" s="137" t="s">
        <v>420</v>
      </c>
      <c r="J42" s="138">
        <v>0.47916666666666669</v>
      </c>
      <c r="K42" s="139" t="s">
        <v>96</v>
      </c>
      <c r="L42" s="48" t="str">
        <f t="shared" si="27"/>
        <v>11:30 AM SHS</v>
      </c>
      <c r="M42" s="137" t="s">
        <v>617</v>
      </c>
      <c r="N42" s="138">
        <v>0.52083333333333337</v>
      </c>
      <c r="O42" s="139" t="s">
        <v>132</v>
      </c>
      <c r="P42" s="48" t="str">
        <f t="shared" si="28"/>
        <v>12:30 PM BALE</v>
      </c>
      <c r="Q42" s="137" t="s">
        <v>492</v>
      </c>
      <c r="R42" s="138">
        <v>0.59375</v>
      </c>
      <c r="S42" s="139" t="s">
        <v>92</v>
      </c>
      <c r="T42" s="48" t="str">
        <f t="shared" si="29"/>
        <v>2:15 PM FRES</v>
      </c>
      <c r="U42" s="137" t="s">
        <v>616</v>
      </c>
      <c r="V42" s="138">
        <v>0.52083333333333337</v>
      </c>
      <c r="W42" s="139" t="s">
        <v>132</v>
      </c>
      <c r="X42" s="48" t="str">
        <f t="shared" si="30"/>
        <v>12:30 PM BALE</v>
      </c>
      <c r="Y42" s="137" t="s">
        <v>552</v>
      </c>
      <c r="Z42" s="141">
        <v>0.52083333333333337</v>
      </c>
      <c r="AA42" s="142" t="s">
        <v>89</v>
      </c>
      <c r="AB42" s="48" t="str">
        <f t="shared" si="31"/>
        <v>12:30 PM HHES</v>
      </c>
      <c r="AC42" s="137" t="s">
        <v>145</v>
      </c>
      <c r="AD42" s="138">
        <v>0.57291666666666663</v>
      </c>
      <c r="AE42" s="139" t="s">
        <v>89</v>
      </c>
      <c r="AF42" s="48" t="str">
        <f t="shared" si="32"/>
        <v>1:45 PM HHES</v>
      </c>
      <c r="AG42" s="228"/>
      <c r="AH42" s="230"/>
      <c r="AI42" s="25" t="str">
        <f>AP35</f>
        <v>M1</v>
      </c>
      <c r="AJ42" s="15">
        <f t="shared" si="33"/>
        <v>0</v>
      </c>
      <c r="AK42" s="15">
        <f t="shared" si="33"/>
        <v>0</v>
      </c>
      <c r="AL42" s="15">
        <f t="shared" si="33"/>
        <v>0</v>
      </c>
      <c r="AM42" s="15">
        <f t="shared" si="33"/>
        <v>1</v>
      </c>
      <c r="AN42" s="15">
        <f t="shared" si="33"/>
        <v>0</v>
      </c>
      <c r="AO42" s="15">
        <f t="shared" si="33"/>
        <v>0</v>
      </c>
      <c r="AP42" s="15">
        <f t="shared" si="33"/>
        <v>0</v>
      </c>
      <c r="AQ42" s="15">
        <f t="shared" si="33"/>
        <v>0</v>
      </c>
      <c r="AR42" s="15">
        <f t="shared" si="33"/>
        <v>0</v>
      </c>
      <c r="AS42" s="15">
        <f t="shared" si="25"/>
        <v>0</v>
      </c>
      <c r="AT42" s="15">
        <f t="shared" si="25"/>
        <v>1</v>
      </c>
      <c r="AU42" s="15">
        <f t="shared" si="25"/>
        <v>0</v>
      </c>
      <c r="AV42" s="15">
        <f t="shared" si="25"/>
        <v>1</v>
      </c>
      <c r="AW42" s="15">
        <f t="shared" si="25"/>
        <v>0</v>
      </c>
      <c r="AX42" s="15">
        <f t="shared" si="25"/>
        <v>0</v>
      </c>
      <c r="AY42"/>
      <c r="AZ42"/>
      <c r="BA42"/>
      <c r="BB42"/>
      <c r="BC42"/>
      <c r="BD42"/>
      <c r="BE42"/>
      <c r="BF42"/>
      <c r="BG42" s="25">
        <f t="shared" si="34"/>
        <v>3</v>
      </c>
      <c r="BI42" s="25" t="str">
        <f t="shared" si="26"/>
        <v>M1</v>
      </c>
      <c r="BJ42" s="25">
        <f>AP51+BG42</f>
        <v>6</v>
      </c>
      <c r="BL42" s="15">
        <f>SUMIF($AJ$35:$BF$35,"=A*",$AJ42:$BF42)+SUMIF($AI$36:$AI$50,"=A*",$AP$36:$AP$50)</f>
        <v>1</v>
      </c>
      <c r="BM42" s="15">
        <f>SUMIF($AJ$35:$BF$35,"=HB*",$AJ42:$BF42)+SUMIF($AI$36:$AI$50,"=HB*",$AP$36:$AP$50)</f>
        <v>2</v>
      </c>
      <c r="BN42" s="15">
        <f>SUMIF($AJ$35:$BF$35,"=M*",$AJ42:$BF42)+SUMIF($AI$36:$AI$50,"=M*",$AP$36:$AP$50)</f>
        <v>1</v>
      </c>
      <c r="BO42" s="15">
        <f>SUMIF($AJ$35:$BF$35,"=NI*",$AJ42:$BF42)+SUMIF($AI$36:$AI$50,"=NI*",$AP$36:$AP$50)</f>
        <v>1</v>
      </c>
      <c r="BP42" s="15">
        <f>SUMIF($AJ$35:$BF$35,"=P*",$AJ42:$BF42)+SUMIF($AI$36:$AI$50,"=P*",$AP$36:$AP$50)</f>
        <v>0</v>
      </c>
      <c r="BQ42" s="15">
        <f>SUMIF($AJ$35:$BF$35,"=R*",$AJ42:$BF42)+SUMIF($AI$36:$AI$50,"=R*",$AP$36:$AP$50)</f>
        <v>1</v>
      </c>
      <c r="BR42" s="15">
        <f>SUMIF($AJ$35:$BF$35,"=W*",$AJ42:$BF42)+SUMIF($AI$36:$AI$50,"=W*",$AP$36:$AP$50)</f>
        <v>0</v>
      </c>
      <c r="BS42" s="25">
        <f t="shared" si="35"/>
        <v>6</v>
      </c>
      <c r="BU42" s="31"/>
    </row>
    <row r="43" spans="1:73" x14ac:dyDescent="0.3">
      <c r="A43" s="137"/>
      <c r="B43" s="138"/>
      <c r="C43" s="139"/>
      <c r="D43" s="48" t="str">
        <f t="shared" si="36"/>
        <v/>
      </c>
      <c r="E43" s="137" t="s">
        <v>150</v>
      </c>
      <c r="F43" s="138">
        <v>0.67708333333333337</v>
      </c>
      <c r="G43" s="139" t="s">
        <v>89</v>
      </c>
      <c r="H43" s="48" t="str">
        <f t="shared" si="37"/>
        <v>4:15 PM HHES</v>
      </c>
      <c r="I43" s="137" t="s">
        <v>400</v>
      </c>
      <c r="J43" s="138">
        <v>0.52083333333333337</v>
      </c>
      <c r="K43" s="139" t="s">
        <v>89</v>
      </c>
      <c r="L43" s="48" t="str">
        <f t="shared" si="27"/>
        <v>12:30 PM HHES</v>
      </c>
      <c r="M43" s="137" t="s">
        <v>456</v>
      </c>
      <c r="N43" s="138">
        <v>0.57291666666666663</v>
      </c>
      <c r="O43" s="139" t="s">
        <v>132</v>
      </c>
      <c r="P43" s="48" t="str">
        <f t="shared" si="28"/>
        <v>1:45 PM BALE</v>
      </c>
      <c r="Q43" s="137"/>
      <c r="R43" s="138"/>
      <c r="S43" s="139"/>
      <c r="T43" s="48" t="str">
        <f t="shared" ref="T43:T52" si="38">IF(R43="","",TEXT(R43,"h:mm AM/PM")&amp;" "&amp;S43)</f>
        <v/>
      </c>
      <c r="U43" s="137" t="s">
        <v>614</v>
      </c>
      <c r="V43" s="138">
        <v>0.57291666666666663</v>
      </c>
      <c r="W43" s="139" t="s">
        <v>132</v>
      </c>
      <c r="X43" s="48" t="str">
        <f t="shared" si="30"/>
        <v>1:45 PM BALE</v>
      </c>
      <c r="Y43" s="137" t="s">
        <v>550</v>
      </c>
      <c r="Z43" s="138">
        <v>0.57291666666666663</v>
      </c>
      <c r="AA43" s="142" t="s">
        <v>89</v>
      </c>
      <c r="AB43" s="48" t="str">
        <f t="shared" si="31"/>
        <v>1:45 PM HHES</v>
      </c>
      <c r="AC43" s="137"/>
      <c r="AD43" s="141"/>
      <c r="AE43" s="139"/>
      <c r="AF43" s="48" t="str">
        <f t="shared" si="32"/>
        <v/>
      </c>
      <c r="AG43" s="228"/>
      <c r="AH43" s="230"/>
      <c r="AI43" s="25" t="str">
        <f>AQ35</f>
        <v>M2</v>
      </c>
      <c r="AJ43" s="15">
        <f t="shared" si="33"/>
        <v>0</v>
      </c>
      <c r="AK43" s="15">
        <f t="shared" si="33"/>
        <v>0</v>
      </c>
      <c r="AL43" s="15">
        <f t="shared" si="33"/>
        <v>1</v>
      </c>
      <c r="AM43" s="15">
        <f t="shared" si="33"/>
        <v>0</v>
      </c>
      <c r="AN43" s="15">
        <f t="shared" si="33"/>
        <v>1</v>
      </c>
      <c r="AO43" s="15">
        <f t="shared" si="33"/>
        <v>0</v>
      </c>
      <c r="AP43" s="15">
        <f t="shared" si="33"/>
        <v>0</v>
      </c>
      <c r="AQ43" s="15">
        <f t="shared" si="33"/>
        <v>0</v>
      </c>
      <c r="AR43" s="15">
        <f t="shared" si="33"/>
        <v>1</v>
      </c>
      <c r="AS43" s="15">
        <f t="shared" si="25"/>
        <v>0</v>
      </c>
      <c r="AT43" s="15">
        <f t="shared" si="25"/>
        <v>0</v>
      </c>
      <c r="AU43" s="15">
        <f t="shared" si="25"/>
        <v>0</v>
      </c>
      <c r="AV43" s="15">
        <f t="shared" si="25"/>
        <v>0</v>
      </c>
      <c r="AW43" s="15">
        <f t="shared" si="25"/>
        <v>0</v>
      </c>
      <c r="AX43" s="15">
        <f t="shared" si="25"/>
        <v>0</v>
      </c>
      <c r="AY43"/>
      <c r="AZ43"/>
      <c r="BA43"/>
      <c r="BB43"/>
      <c r="BC43"/>
      <c r="BD43"/>
      <c r="BE43"/>
      <c r="BF43"/>
      <c r="BG43" s="25">
        <f t="shared" si="34"/>
        <v>3</v>
      </c>
      <c r="BI43" s="25" t="str">
        <f t="shared" si="26"/>
        <v>M2</v>
      </c>
      <c r="BJ43" s="25">
        <f>AQ51+BG43</f>
        <v>7</v>
      </c>
      <c r="BL43" s="15">
        <f>SUMIF($AJ$35:$BF$35,"=A*",$AJ43:$BF43)+SUMIF($AI$36:$AI$50,"=A*",$AQ$36:$AQ$50)</f>
        <v>1</v>
      </c>
      <c r="BM43" s="15">
        <f>SUMIF($AJ$35:$BF$35,"=HB*",$AJ43:$BF43)+SUMIF($AI$36:$AI$50,"=HB*",$AQ$36:$AQ$50)</f>
        <v>1</v>
      </c>
      <c r="BN43" s="15">
        <f>SUMIF($AJ$35:$BF$35,"=M*",$AJ43:$BF43)+SUMIF($AI$36:$AI$50,"=M*",$AQ$36:$AQ$50)</f>
        <v>2</v>
      </c>
      <c r="BO43" s="15">
        <f>SUMIF($AJ$35:$BF$35,"=NI*",$AJ43:$BF43)+SUMIF($AI$36:$AI$50,"=NI*",$AQ$36:$AQ$50)</f>
        <v>1</v>
      </c>
      <c r="BP43" s="15">
        <f>SUMIF($AJ$35:$BF$35,"=P*",$AJ43:$BF43)+SUMIF($AI$36:$AI$50,"=P*",$AQ$36:$AQ$50)</f>
        <v>1</v>
      </c>
      <c r="BQ43" s="15">
        <f>SUMIF($AJ$35:$BF$35,"=R*",$AJ43:$BF43)+SUMIF($AI$36:$AI$50,"=R*",$AQ$36:$AQ$50)</f>
        <v>0</v>
      </c>
      <c r="BR43" s="15">
        <f>SUMIF($AJ$35:$BF$35,"=W*",$AJ43:$BF43)+SUMIF($AI$36:$AI$50,"=W*",$AQ$36:$AQ$50)</f>
        <v>1</v>
      </c>
      <c r="BS43" s="25">
        <f t="shared" si="35"/>
        <v>7</v>
      </c>
      <c r="BU43" s="31"/>
    </row>
    <row r="44" spans="1:73" x14ac:dyDescent="0.3">
      <c r="A44" s="137"/>
      <c r="B44" s="138"/>
      <c r="C44" s="139"/>
      <c r="D44" s="48" t="str">
        <f t="shared" si="36"/>
        <v/>
      </c>
      <c r="E44" s="137" t="s">
        <v>149</v>
      </c>
      <c r="F44" s="138">
        <v>0.72916666666666663</v>
      </c>
      <c r="G44" s="139" t="s">
        <v>89</v>
      </c>
      <c r="H44" s="48" t="str">
        <f t="shared" si="37"/>
        <v>5:30 PM HHES</v>
      </c>
      <c r="I44" s="137" t="s">
        <v>419</v>
      </c>
      <c r="J44" s="138">
        <v>0.54166666666666663</v>
      </c>
      <c r="K44" s="139" t="s">
        <v>92</v>
      </c>
      <c r="L44" s="48" t="str">
        <f t="shared" si="27"/>
        <v>1:00 PM FRES</v>
      </c>
      <c r="M44" s="137" t="s">
        <v>404</v>
      </c>
      <c r="N44" s="138">
        <v>0.67708333333333337</v>
      </c>
      <c r="O44" s="139" t="s">
        <v>89</v>
      </c>
      <c r="P44" s="48" t="str">
        <f t="shared" si="28"/>
        <v>4:15 PM HHES</v>
      </c>
      <c r="Q44" s="137"/>
      <c r="R44" s="138"/>
      <c r="S44" s="139"/>
      <c r="T44" s="48" t="str">
        <f t="shared" si="38"/>
        <v/>
      </c>
      <c r="U44" s="137" t="s">
        <v>523</v>
      </c>
      <c r="V44" s="138">
        <v>0.67708333333333337</v>
      </c>
      <c r="W44" s="139" t="s">
        <v>89</v>
      </c>
      <c r="X44" s="48" t="str">
        <f t="shared" si="30"/>
        <v>4:15 PM HHES</v>
      </c>
      <c r="Y44" s="137" t="s">
        <v>554</v>
      </c>
      <c r="Z44" s="138">
        <v>0.625</v>
      </c>
      <c r="AA44" s="139" t="s">
        <v>89</v>
      </c>
      <c r="AB44" s="48" t="str">
        <f t="shared" si="31"/>
        <v>3:00 PM HHES</v>
      </c>
      <c r="AC44" s="137"/>
      <c r="AD44" s="138"/>
      <c r="AE44" s="139"/>
      <c r="AF44" s="48" t="str">
        <f t="shared" si="32"/>
        <v/>
      </c>
      <c r="AG44" s="228"/>
      <c r="AH44" s="230"/>
      <c r="AI44" s="25" t="str">
        <f>AR35</f>
        <v>M3</v>
      </c>
      <c r="AJ44" s="15">
        <f t="shared" si="33"/>
        <v>0</v>
      </c>
      <c r="AK44" s="15">
        <f t="shared" si="33"/>
        <v>0</v>
      </c>
      <c r="AL44" s="15">
        <f t="shared" si="33"/>
        <v>0</v>
      </c>
      <c r="AM44" s="15">
        <f t="shared" si="33"/>
        <v>0</v>
      </c>
      <c r="AN44" s="15">
        <f t="shared" si="33"/>
        <v>0</v>
      </c>
      <c r="AO44" s="15">
        <f t="shared" si="33"/>
        <v>0</v>
      </c>
      <c r="AP44" s="15">
        <f t="shared" si="33"/>
        <v>1</v>
      </c>
      <c r="AQ44" s="15">
        <f t="shared" si="33"/>
        <v>1</v>
      </c>
      <c r="AR44" s="15">
        <f t="shared" si="33"/>
        <v>0</v>
      </c>
      <c r="AS44" s="15">
        <f t="shared" si="25"/>
        <v>0</v>
      </c>
      <c r="AT44" s="15">
        <f t="shared" si="25"/>
        <v>0</v>
      </c>
      <c r="AU44" s="15">
        <f t="shared" si="25"/>
        <v>0</v>
      </c>
      <c r="AV44" s="15">
        <f t="shared" si="25"/>
        <v>0</v>
      </c>
      <c r="AW44" s="15">
        <f t="shared" si="25"/>
        <v>1</v>
      </c>
      <c r="AX44" s="15">
        <f t="shared" si="25"/>
        <v>0</v>
      </c>
      <c r="AY44"/>
      <c r="AZ44"/>
      <c r="BA44"/>
      <c r="BB44"/>
      <c r="BC44"/>
      <c r="BD44"/>
      <c r="BE44"/>
      <c r="BF44"/>
      <c r="BG44" s="25">
        <f t="shared" si="34"/>
        <v>3</v>
      </c>
      <c r="BI44" s="25" t="str">
        <f t="shared" si="26"/>
        <v>M3</v>
      </c>
      <c r="BJ44" s="25">
        <f>AR51+BG44</f>
        <v>6</v>
      </c>
      <c r="BL44" s="15">
        <f>SUMIF($AJ$35:$BF$35,"=A*",$AJ44:$BF44)+SUMIF($AI$36:$AI$50,"=A*",$AR$36:$AR$50)</f>
        <v>1</v>
      </c>
      <c r="BM44" s="15">
        <f>SUMIF($AJ$35:$BF$35,"=HB*",$AJ44:$BF44)+SUMIF($AI$36:$AI$50,"=HB*",$AR$36:$AR$50)</f>
        <v>1</v>
      </c>
      <c r="BN44" s="15">
        <f>SUMIF($AJ$35:$BF$35,"=M*",$AJ44:$BF44)+SUMIF($AI$36:$AI$50,"=M*",$AR$36:$AR$50)</f>
        <v>3</v>
      </c>
      <c r="BO44" s="15">
        <f>SUMIF($AJ$35:$BF$35,"=NI*",$AJ44:$BF44)+SUMIF($AI$36:$AI$50,"=NI*",$AR$36:$AR$50)</f>
        <v>0</v>
      </c>
      <c r="BP44" s="15">
        <f>SUMIF($AJ$35:$BF$35,"=P*",$AJ44:$BF44)+SUMIF($AI$36:$AI$50,"=P*",$AR$36:$AR$50)</f>
        <v>0</v>
      </c>
      <c r="BQ44" s="15">
        <f>SUMIF($AJ$35:$BF$35,"=R*",$AJ44:$BF44)+SUMIF($AI$36:$AI$50,"=R*",$AR$36:$AR$50)</f>
        <v>0</v>
      </c>
      <c r="BR44" s="15">
        <f>SUMIF($AJ$35:$BF$35,"=W*",$AJ44:$BF44)+SUMIF($AI$36:$AI$50,"=W*",$AR$36:$AR$50)</f>
        <v>1</v>
      </c>
      <c r="BS44" s="25">
        <f t="shared" si="35"/>
        <v>6</v>
      </c>
      <c r="BU44" s="31"/>
    </row>
    <row r="45" spans="1:73" x14ac:dyDescent="0.3">
      <c r="A45" s="137"/>
      <c r="B45" s="138"/>
      <c r="C45" s="139"/>
      <c r="D45" s="48" t="str">
        <f t="shared" si="36"/>
        <v/>
      </c>
      <c r="E45" s="137"/>
      <c r="F45" s="138"/>
      <c r="G45" s="139"/>
      <c r="H45" s="48" t="str">
        <f t="shared" si="37"/>
        <v/>
      </c>
      <c r="I45" s="137"/>
      <c r="J45" s="138"/>
      <c r="K45" s="139"/>
      <c r="L45" s="48" t="str">
        <f t="shared" ref="L45:L52" si="39">IF(J45="","",TEXT(J45,"h:mm AM/PM")&amp;" "&amp;K45)</f>
        <v/>
      </c>
      <c r="M45" s="137"/>
      <c r="N45" s="138"/>
      <c r="O45" s="139"/>
      <c r="P45" s="48" t="str">
        <f t="shared" ref="P45:P52" si="40">IF(N45="","",TEXT(N45,"h:mm AM/PM")&amp;" "&amp;O45)</f>
        <v/>
      </c>
      <c r="Q45" s="137"/>
      <c r="R45" s="138"/>
      <c r="S45" s="139"/>
      <c r="T45" s="48" t="str">
        <f t="shared" si="38"/>
        <v/>
      </c>
      <c r="U45" s="137" t="s">
        <v>524</v>
      </c>
      <c r="V45" s="141">
        <v>0.72916666666666663</v>
      </c>
      <c r="W45" s="139" t="s">
        <v>89</v>
      </c>
      <c r="X45" s="48" t="str">
        <f t="shared" si="30"/>
        <v>5:30 PM HHES</v>
      </c>
      <c r="Y45" s="137"/>
      <c r="Z45" s="138"/>
      <c r="AA45" s="142"/>
      <c r="AB45" s="48" t="str">
        <f t="shared" si="31"/>
        <v/>
      </c>
      <c r="AC45" s="137"/>
      <c r="AD45" s="138"/>
      <c r="AE45" s="139"/>
      <c r="AF45" s="48" t="str">
        <f t="shared" ref="AF45:AF52" si="41">IF(AD45="","",TEXT(AD45,"h:mm AM/PM")&amp;" "&amp;AE45)</f>
        <v/>
      </c>
      <c r="AG45" s="228"/>
      <c r="AH45" s="230"/>
      <c r="AI45" s="25" t="str">
        <f>AS35</f>
        <v>NI1</v>
      </c>
      <c r="AJ45" s="15">
        <f t="shared" si="33"/>
        <v>0</v>
      </c>
      <c r="AK45" s="15">
        <f t="shared" si="33"/>
        <v>0</v>
      </c>
      <c r="AL45" s="15">
        <f t="shared" si="33"/>
        <v>0</v>
      </c>
      <c r="AM45" s="15">
        <f t="shared" si="33"/>
        <v>0</v>
      </c>
      <c r="AN45" s="15">
        <f t="shared" si="33"/>
        <v>1</v>
      </c>
      <c r="AO45" s="15">
        <f t="shared" si="33"/>
        <v>0</v>
      </c>
      <c r="AP45" s="15">
        <f t="shared" si="33"/>
        <v>0</v>
      </c>
      <c r="AQ45" s="15">
        <f t="shared" si="33"/>
        <v>1</v>
      </c>
      <c r="AR45" s="15">
        <f t="shared" si="33"/>
        <v>0</v>
      </c>
      <c r="AS45" s="15">
        <f t="shared" si="25"/>
        <v>0</v>
      </c>
      <c r="AT45" s="15">
        <f t="shared" si="25"/>
        <v>0</v>
      </c>
      <c r="AU45" s="15">
        <f t="shared" si="25"/>
        <v>0</v>
      </c>
      <c r="AV45" s="15">
        <f t="shared" si="25"/>
        <v>0</v>
      </c>
      <c r="AW45" s="15">
        <f t="shared" si="25"/>
        <v>0</v>
      </c>
      <c r="AX45" s="15">
        <f t="shared" si="25"/>
        <v>1</v>
      </c>
      <c r="AY45"/>
      <c r="AZ45"/>
      <c r="BA45"/>
      <c r="BB45"/>
      <c r="BC45"/>
      <c r="BD45"/>
      <c r="BE45"/>
      <c r="BF45"/>
      <c r="BG45" s="25">
        <f t="shared" si="34"/>
        <v>3</v>
      </c>
      <c r="BI45" s="25" t="str">
        <f t="shared" si="26"/>
        <v>NI1</v>
      </c>
      <c r="BJ45" s="25">
        <f>AS51+BG45</f>
        <v>7</v>
      </c>
      <c r="BL45" s="15">
        <f>SUMIF($AJ$35:$BF$35,"=A*",$AJ45:$BF45)+SUMIF($AI$36:$AI$50,"=A*",$AS$36:$AS$50)</f>
        <v>0</v>
      </c>
      <c r="BM45" s="15">
        <f>SUMIF($AJ$35:$BF$35,"=HB*",$AJ45:$BF45)+SUMIF($AI$36:$AI$50,"=HB*",$AS$36:$AS$50)</f>
        <v>2</v>
      </c>
      <c r="BN45" s="15">
        <f>SUMIF($AJ$35:$BF$35,"=M*",$AJ45:$BF45)+SUMIF($AI$36:$AI$50,"=M*",$AS$36:$AS$50)</f>
        <v>1</v>
      </c>
      <c r="BO45" s="15">
        <f>SUMIF($AJ$35:$BF$35,"=NI*",$AJ45:$BF45)+SUMIF($AI$36:$AI$50,"=NI*",$AS$36:$AS$50)</f>
        <v>1</v>
      </c>
      <c r="BP45" s="15">
        <f>SUMIF($AJ$35:$BF$35,"=P*",$AJ45:$BF45)+SUMIF($AI$36:$AI$50,"=P*",$AS$36:$AS$50)</f>
        <v>1</v>
      </c>
      <c r="BQ45" s="15">
        <f>SUMIF($AJ$35:$BF$35,"=R*",$AJ45:$BF45)+SUMIF($AI$36:$AI$50,"=R*",$AS$36:$AS$50)</f>
        <v>1</v>
      </c>
      <c r="BR45" s="15">
        <f>SUMIF($AJ$35:$BF$35,"=W*",$AJ45:$BF45)+SUMIF($AI$36:$AI$50,"=W*",$AS$36:$AS$50)</f>
        <v>1</v>
      </c>
      <c r="BS45" s="25">
        <f t="shared" si="35"/>
        <v>7</v>
      </c>
      <c r="BU45" s="31"/>
    </row>
    <row r="46" spans="1:73" x14ac:dyDescent="0.3">
      <c r="A46" s="137"/>
      <c r="B46" s="138"/>
      <c r="C46" s="139"/>
      <c r="D46" s="48" t="str">
        <f t="shared" si="36"/>
        <v/>
      </c>
      <c r="E46" s="137"/>
      <c r="F46" s="138"/>
      <c r="G46" s="139"/>
      <c r="H46" s="48" t="str">
        <f t="shared" si="37"/>
        <v/>
      </c>
      <c r="I46" s="137"/>
      <c r="J46" s="138"/>
      <c r="K46" s="139"/>
      <c r="L46" s="48" t="str">
        <f t="shared" si="39"/>
        <v/>
      </c>
      <c r="M46" s="137"/>
      <c r="N46" s="138"/>
      <c r="O46" s="139"/>
      <c r="P46" s="48" t="str">
        <f t="shared" si="40"/>
        <v/>
      </c>
      <c r="Q46" s="137"/>
      <c r="R46" s="138"/>
      <c r="S46" s="139"/>
      <c r="T46" s="48" t="str">
        <f t="shared" si="38"/>
        <v/>
      </c>
      <c r="U46" s="137"/>
      <c r="V46" s="138"/>
      <c r="W46" s="139"/>
      <c r="X46" s="48" t="str">
        <f t="shared" ref="X46:X52" si="42">IF(V46="","",TEXT(V46,"h:mm AM/PM")&amp;" "&amp;W46)</f>
        <v/>
      </c>
      <c r="Y46" s="137"/>
      <c r="Z46" s="138"/>
      <c r="AA46" s="139"/>
      <c r="AB46" s="48" t="str">
        <f t="shared" si="31"/>
        <v/>
      </c>
      <c r="AC46" s="137"/>
      <c r="AD46" s="138"/>
      <c r="AE46" s="139"/>
      <c r="AF46" s="48" t="str">
        <f t="shared" si="41"/>
        <v/>
      </c>
      <c r="AG46" s="228"/>
      <c r="AH46" s="230"/>
      <c r="AI46" s="25" t="str">
        <f>AT35</f>
        <v>NI2</v>
      </c>
      <c r="AJ46" s="15">
        <f t="shared" si="33"/>
        <v>0</v>
      </c>
      <c r="AK46" s="15">
        <f t="shared" si="33"/>
        <v>0</v>
      </c>
      <c r="AL46" s="15">
        <f t="shared" si="33"/>
        <v>1</v>
      </c>
      <c r="AM46" s="15">
        <f t="shared" si="33"/>
        <v>0</v>
      </c>
      <c r="AN46" s="15">
        <f t="shared" si="33"/>
        <v>0</v>
      </c>
      <c r="AO46" s="15">
        <f t="shared" si="33"/>
        <v>0</v>
      </c>
      <c r="AP46" s="15">
        <f t="shared" si="33"/>
        <v>0</v>
      </c>
      <c r="AQ46" s="15">
        <f t="shared" si="33"/>
        <v>0</v>
      </c>
      <c r="AR46" s="15">
        <f t="shared" si="33"/>
        <v>0</v>
      </c>
      <c r="AS46" s="15">
        <f t="shared" si="25"/>
        <v>1</v>
      </c>
      <c r="AT46" s="15">
        <f t="shared" si="25"/>
        <v>0</v>
      </c>
      <c r="AU46" s="15">
        <f t="shared" si="25"/>
        <v>0</v>
      </c>
      <c r="AV46" s="15">
        <f t="shared" si="25"/>
        <v>1</v>
      </c>
      <c r="AW46" s="15">
        <f t="shared" si="25"/>
        <v>1</v>
      </c>
      <c r="AX46" s="15">
        <f t="shared" si="25"/>
        <v>0</v>
      </c>
      <c r="AY46"/>
      <c r="AZ46"/>
      <c r="BA46"/>
      <c r="BB46"/>
      <c r="BC46"/>
      <c r="BD46"/>
      <c r="BE46"/>
      <c r="BF46"/>
      <c r="BG46" s="25">
        <f t="shared" si="34"/>
        <v>4</v>
      </c>
      <c r="BI46" s="25" t="str">
        <f t="shared" si="26"/>
        <v>NI2</v>
      </c>
      <c r="BJ46" s="25">
        <f>AT51+BG46</f>
        <v>8</v>
      </c>
      <c r="BL46" s="15">
        <f>SUMIF($AJ$35:$BF$35,"=A*",$AJ46:$BF46)+SUMIF($AI$36:$AI$50,"=A*",$AT$36:$AT$50)</f>
        <v>2</v>
      </c>
      <c r="BM46" s="15">
        <f>SUMIF($AJ$35:$BF$35,"=HB*",$AJ46:$BF46)+SUMIF($AI$36:$AI$50,"=HB*",$AT$36:$AT$50)</f>
        <v>0</v>
      </c>
      <c r="BN46" s="15">
        <f>SUMIF($AJ$35:$BF$35,"=M*",$AJ46:$BF46)+SUMIF($AI$36:$AI$50,"=M*",$AT$36:$AT$50)</f>
        <v>1</v>
      </c>
      <c r="BO46" s="15">
        <f>SUMIF($AJ$35:$BF$35,"=NI*",$AJ46:$BF46)+SUMIF($AI$36:$AI$50,"=NI*",$AT$36:$AT$50)</f>
        <v>1</v>
      </c>
      <c r="BP46" s="15">
        <f>SUMIF($AJ$35:$BF$35,"=P*",$AJ46:$BF46)+SUMIF($AI$36:$AI$50,"=P*",$AT$36:$AT$50)</f>
        <v>1</v>
      </c>
      <c r="BQ46" s="15">
        <f>SUMIF($AJ$35:$BF$35,"=R*",$AJ46:$BF46)+SUMIF($AI$36:$AI$50,"=R*",$AT$36:$AT$50)</f>
        <v>1</v>
      </c>
      <c r="BR46" s="15">
        <f>SUMIF($AJ$35:$BF$35,"=W*",$AJ46:$BF46)+SUMIF($AI$36:$AI$50,"=W*",$AT$36:$AT$50)</f>
        <v>2</v>
      </c>
      <c r="BS46" s="25">
        <f t="shared" si="35"/>
        <v>8</v>
      </c>
      <c r="BU46" s="31"/>
    </row>
    <row r="47" spans="1:73" x14ac:dyDescent="0.3">
      <c r="A47" s="137"/>
      <c r="B47" s="138"/>
      <c r="C47" s="139"/>
      <c r="D47" s="48" t="str">
        <f t="shared" si="36"/>
        <v/>
      </c>
      <c r="E47" s="137"/>
      <c r="F47" s="138"/>
      <c r="G47" s="139"/>
      <c r="H47" s="48" t="str">
        <f t="shared" si="37"/>
        <v/>
      </c>
      <c r="I47" s="137"/>
      <c r="J47" s="138"/>
      <c r="K47" s="139"/>
      <c r="L47" s="48" t="str">
        <f t="shared" si="39"/>
        <v/>
      </c>
      <c r="M47" s="137"/>
      <c r="N47" s="138"/>
      <c r="O47" s="139"/>
      <c r="P47" s="48"/>
      <c r="Q47" s="137"/>
      <c r="R47" s="138"/>
      <c r="S47" s="139"/>
      <c r="T47" s="48" t="str">
        <f t="shared" si="38"/>
        <v/>
      </c>
      <c r="U47" s="137"/>
      <c r="V47" s="138"/>
      <c r="W47" s="139"/>
      <c r="X47" s="48" t="str">
        <f t="shared" si="42"/>
        <v/>
      </c>
      <c r="Y47" s="137"/>
      <c r="Z47" s="138"/>
      <c r="AA47" s="139"/>
      <c r="AB47" s="48" t="str">
        <f t="shared" ref="AB47:AB52" si="43">IF(Z47="","",TEXT(Z47,"h:mm AM/PM")&amp;" "&amp;AA47)</f>
        <v/>
      </c>
      <c r="AC47" s="137"/>
      <c r="AD47" s="138"/>
      <c r="AE47" s="139"/>
      <c r="AF47" s="48" t="str">
        <f t="shared" si="41"/>
        <v/>
      </c>
      <c r="AG47" s="228"/>
      <c r="AH47" s="230"/>
      <c r="AI47" s="25" t="str">
        <f>AU35</f>
        <v>P1</v>
      </c>
      <c r="AJ47" s="15">
        <f t="shared" si="33"/>
        <v>0</v>
      </c>
      <c r="AK47" s="15">
        <f t="shared" si="33"/>
        <v>1</v>
      </c>
      <c r="AL47" s="15">
        <f t="shared" si="33"/>
        <v>0</v>
      </c>
      <c r="AM47" s="15">
        <f t="shared" si="33"/>
        <v>1</v>
      </c>
      <c r="AN47" s="15">
        <f t="shared" si="33"/>
        <v>0</v>
      </c>
      <c r="AO47" s="15">
        <f t="shared" si="33"/>
        <v>0</v>
      </c>
      <c r="AP47" s="15">
        <f t="shared" si="33"/>
        <v>0</v>
      </c>
      <c r="AQ47" s="15">
        <f t="shared" si="33"/>
        <v>1</v>
      </c>
      <c r="AR47" s="15">
        <f t="shared" si="33"/>
        <v>0</v>
      </c>
      <c r="AS47" s="15">
        <f t="shared" si="25"/>
        <v>1</v>
      </c>
      <c r="AT47" s="15">
        <f t="shared" si="25"/>
        <v>1</v>
      </c>
      <c r="AU47" s="15">
        <f t="shared" si="25"/>
        <v>0</v>
      </c>
      <c r="AV47" s="15">
        <f t="shared" si="25"/>
        <v>0</v>
      </c>
      <c r="AW47" s="15">
        <f t="shared" si="25"/>
        <v>0</v>
      </c>
      <c r="AX47" s="15">
        <f t="shared" si="25"/>
        <v>0</v>
      </c>
      <c r="AY47"/>
      <c r="AZ47"/>
      <c r="BA47"/>
      <c r="BB47"/>
      <c r="BC47"/>
      <c r="BD47"/>
      <c r="BE47"/>
      <c r="BF47"/>
      <c r="BG47" s="25">
        <f t="shared" si="34"/>
        <v>5</v>
      </c>
      <c r="BI47" s="25" t="str">
        <f t="shared" si="26"/>
        <v>P1</v>
      </c>
      <c r="BJ47" s="25">
        <f>AU51+BG47</f>
        <v>8</v>
      </c>
      <c r="BL47" s="15">
        <f>SUMIF($AJ$35:$BF$35,"=A*",$AJ47:$BF47)+SUMIF($AI$36:$AI$50,"=A*",$AU$36:$AU$50)</f>
        <v>3</v>
      </c>
      <c r="BM47" s="15">
        <f>SUMIF($AJ$35:$BF$35,"=HB*",$AJ47:$BF47)+SUMIF($AI$36:$AI$50,"=HB*",$AU$36:$AU$50)</f>
        <v>1</v>
      </c>
      <c r="BN47" s="15">
        <f>SUMIF($AJ$35:$BF$35,"=M*",$AJ47:$BF47)+SUMIF($AI$36:$AI$50,"=M*",$AU$36:$AU$50)</f>
        <v>1</v>
      </c>
      <c r="BO47" s="15">
        <f>SUMIF($AJ$35:$BF$35,"=NI*",$AJ47:$BF47)+SUMIF($AI$36:$AI$50,"=NI*",$AU$36:$AU$50)</f>
        <v>2</v>
      </c>
      <c r="BP47" s="15">
        <f>SUMIF($AJ$35:$BF$35,"=P*",$AJ47:$BF47)+SUMIF($AI$36:$AI$50,"=P*",$AU$36:$AU$50)</f>
        <v>0</v>
      </c>
      <c r="BQ47" s="15">
        <f>SUMIF($AJ$35:$BF$35,"=R*",$AJ47:$BF47)+SUMIF($AI$36:$AI$50,"=R*",$AU$36:$AU$50)</f>
        <v>1</v>
      </c>
      <c r="BR47" s="15">
        <f>SUMIF($AJ$35:$BF$35,"=W*",$AJ47:$BF47)+SUMIF($AI$36:$AI$50,"=W*",$AU$36:$AU$50)</f>
        <v>0</v>
      </c>
      <c r="BS47" s="25">
        <f t="shared" si="35"/>
        <v>8</v>
      </c>
      <c r="BU47" s="31"/>
    </row>
    <row r="48" spans="1:73" x14ac:dyDescent="0.3">
      <c r="A48" s="137"/>
      <c r="B48" s="140"/>
      <c r="C48" s="138"/>
      <c r="D48" s="48" t="str">
        <f t="shared" si="36"/>
        <v/>
      </c>
      <c r="E48" s="137"/>
      <c r="F48" s="138"/>
      <c r="G48" s="139"/>
      <c r="H48" s="48" t="str">
        <f t="shared" si="37"/>
        <v/>
      </c>
      <c r="I48" s="137"/>
      <c r="J48" s="138"/>
      <c r="K48" s="139"/>
      <c r="L48" s="48" t="str">
        <f t="shared" si="39"/>
        <v/>
      </c>
      <c r="M48" s="137"/>
      <c r="N48" s="138"/>
      <c r="O48" s="139"/>
      <c r="P48" s="48" t="str">
        <f t="shared" si="40"/>
        <v/>
      </c>
      <c r="Q48" s="137"/>
      <c r="R48" s="138"/>
      <c r="S48" s="139"/>
      <c r="T48" s="48" t="str">
        <f t="shared" si="38"/>
        <v/>
      </c>
      <c r="U48" s="137"/>
      <c r="V48" s="138"/>
      <c r="W48" s="139"/>
      <c r="X48" s="48" t="str">
        <f t="shared" si="42"/>
        <v/>
      </c>
      <c r="Y48" s="137"/>
      <c r="Z48" s="138"/>
      <c r="AA48" s="139"/>
      <c r="AB48" s="48" t="str">
        <f t="shared" si="43"/>
        <v/>
      </c>
      <c r="AC48" s="137"/>
      <c r="AD48" s="138"/>
      <c r="AE48" s="139"/>
      <c r="AF48" s="48" t="str">
        <f t="shared" si="41"/>
        <v/>
      </c>
      <c r="AG48" s="228"/>
      <c r="AH48" s="230"/>
      <c r="AI48" s="25" t="str">
        <f>AV35</f>
        <v>R1</v>
      </c>
      <c r="AJ48" s="15">
        <f t="shared" si="33"/>
        <v>0</v>
      </c>
      <c r="AK48" s="15">
        <f t="shared" si="33"/>
        <v>0</v>
      </c>
      <c r="AL48" s="15">
        <f t="shared" si="33"/>
        <v>1</v>
      </c>
      <c r="AM48" s="15">
        <f t="shared" si="33"/>
        <v>0</v>
      </c>
      <c r="AN48" s="15">
        <f t="shared" si="33"/>
        <v>0</v>
      </c>
      <c r="AO48" s="15">
        <f t="shared" si="33"/>
        <v>1</v>
      </c>
      <c r="AP48" s="15">
        <f t="shared" si="33"/>
        <v>0</v>
      </c>
      <c r="AQ48" s="15">
        <f t="shared" si="33"/>
        <v>0</v>
      </c>
      <c r="AR48" s="15">
        <f t="shared" si="33"/>
        <v>0</v>
      </c>
      <c r="AS48" s="15">
        <f t="shared" si="25"/>
        <v>1</v>
      </c>
      <c r="AT48" s="15">
        <f t="shared" si="25"/>
        <v>0</v>
      </c>
      <c r="AU48" s="15">
        <f t="shared" si="25"/>
        <v>1</v>
      </c>
      <c r="AV48" s="15">
        <f t="shared" si="25"/>
        <v>0</v>
      </c>
      <c r="AW48" s="15">
        <f t="shared" si="25"/>
        <v>0</v>
      </c>
      <c r="AX48" s="15">
        <f t="shared" si="25"/>
        <v>0</v>
      </c>
      <c r="AY48"/>
      <c r="AZ48"/>
      <c r="BA48"/>
      <c r="BB48"/>
      <c r="BC48"/>
      <c r="BD48"/>
      <c r="BE48"/>
      <c r="BF48"/>
      <c r="BG48" s="25">
        <f t="shared" si="34"/>
        <v>4</v>
      </c>
      <c r="BI48" s="25" t="str">
        <f t="shared" si="26"/>
        <v>R1</v>
      </c>
      <c r="BJ48" s="25">
        <f>AV51+BG48</f>
        <v>9</v>
      </c>
      <c r="BL48" s="15">
        <f>SUMIF($AJ$35:$BF$35,"=A*",$AJ48:$BF48)+SUMIF($AI$36:$AI$50,"=A*",$AV$36:$AV$50)</f>
        <v>3</v>
      </c>
      <c r="BM48" s="15">
        <f>SUMIF($AJ$35:$BF$35,"=HB*",$AJ48:$BF48)+SUMIF($AI$36:$AI$50,"=HB*",$AV$36:$AV$50)</f>
        <v>1</v>
      </c>
      <c r="BN48" s="15">
        <f>SUMIF($AJ$35:$BF$35,"=M*",$AJ48:$BF48)+SUMIF($AI$36:$AI$50,"=M*",$AV$36:$AV$50)</f>
        <v>1</v>
      </c>
      <c r="BO48" s="15">
        <f>SUMIF($AJ$35:$BF$35,"=NI*",$AJ48:$BF48)+SUMIF($AI$36:$AI$50,"=NI*",$AV$36:$AV$50)</f>
        <v>2</v>
      </c>
      <c r="BP48" s="15">
        <f>SUMIF($AJ$35:$BF$35,"=P*",$AJ48:$BF48)+SUMIF($AI$36:$AI$50,"=P*",$AV$36:$AV$50)</f>
        <v>1</v>
      </c>
      <c r="BQ48" s="15">
        <f>SUMIF($AJ$35:$BF$35,"=R*",$AJ48:$BF48)+SUMIF($AI$36:$AI$50,"=R*",$AV$36:$AV$50)</f>
        <v>0</v>
      </c>
      <c r="BR48" s="15">
        <f>SUMIF($AJ$35:$BF$35,"=W*",$AJ48:$BF48)+SUMIF($AI$36:$AI$50,"=W*",$AV$36:$AV$50)</f>
        <v>1</v>
      </c>
      <c r="BS48" s="25">
        <f t="shared" si="35"/>
        <v>9</v>
      </c>
      <c r="BU48" s="31"/>
    </row>
    <row r="49" spans="1:73" x14ac:dyDescent="0.3">
      <c r="A49" s="137"/>
      <c r="B49" s="140"/>
      <c r="C49" s="138"/>
      <c r="D49" s="48" t="str">
        <f t="shared" si="36"/>
        <v/>
      </c>
      <c r="E49" s="137"/>
      <c r="F49" s="138"/>
      <c r="G49" s="139"/>
      <c r="H49" s="48" t="str">
        <f t="shared" si="37"/>
        <v/>
      </c>
      <c r="I49" s="137"/>
      <c r="J49" s="138"/>
      <c r="K49" s="139"/>
      <c r="L49" s="48" t="str">
        <f t="shared" si="39"/>
        <v/>
      </c>
      <c r="M49" s="137"/>
      <c r="N49" s="138"/>
      <c r="O49" s="139"/>
      <c r="P49" s="48" t="str">
        <f t="shared" si="40"/>
        <v/>
      </c>
      <c r="Q49" s="137"/>
      <c r="R49" s="138"/>
      <c r="S49" s="139"/>
      <c r="T49" s="48" t="str">
        <f t="shared" si="38"/>
        <v/>
      </c>
      <c r="U49" s="137"/>
      <c r="V49" s="138"/>
      <c r="W49" s="139"/>
      <c r="X49" s="48" t="str">
        <f t="shared" si="42"/>
        <v/>
      </c>
      <c r="Y49" s="137"/>
      <c r="Z49" s="138"/>
      <c r="AA49" s="139"/>
      <c r="AB49" s="48" t="str">
        <f t="shared" si="43"/>
        <v/>
      </c>
      <c r="AC49" s="137"/>
      <c r="AD49" s="138"/>
      <c r="AE49" s="139"/>
      <c r="AF49" s="48" t="str">
        <f t="shared" si="41"/>
        <v/>
      </c>
      <c r="AG49" s="228"/>
      <c r="AH49" s="230"/>
      <c r="AI49" s="25" t="str">
        <f>AW35</f>
        <v>W1</v>
      </c>
      <c r="AJ49" s="15">
        <f t="shared" si="33"/>
        <v>0</v>
      </c>
      <c r="AK49" s="15">
        <f t="shared" si="33"/>
        <v>1</v>
      </c>
      <c r="AL49" s="15">
        <f t="shared" si="33"/>
        <v>0</v>
      </c>
      <c r="AM49" s="15">
        <f t="shared" si="33"/>
        <v>0</v>
      </c>
      <c r="AN49" s="15">
        <f t="shared" si="33"/>
        <v>1</v>
      </c>
      <c r="AO49" s="15">
        <f t="shared" si="33"/>
        <v>0</v>
      </c>
      <c r="AP49" s="15">
        <f t="shared" si="33"/>
        <v>0</v>
      </c>
      <c r="AQ49" s="15">
        <f t="shared" si="33"/>
        <v>0</v>
      </c>
      <c r="AR49" s="15">
        <f t="shared" si="33"/>
        <v>0</v>
      </c>
      <c r="AS49" s="15">
        <f t="shared" si="25"/>
        <v>0</v>
      </c>
      <c r="AT49" s="15">
        <f t="shared" si="25"/>
        <v>0</v>
      </c>
      <c r="AU49" s="15">
        <f t="shared" si="25"/>
        <v>0</v>
      </c>
      <c r="AV49" s="15">
        <f t="shared" si="25"/>
        <v>1</v>
      </c>
      <c r="AW49" s="15">
        <f t="shared" si="25"/>
        <v>0</v>
      </c>
      <c r="AX49" s="15">
        <f t="shared" si="25"/>
        <v>1</v>
      </c>
      <c r="AY49"/>
      <c r="AZ49"/>
      <c r="BA49"/>
      <c r="BB49"/>
      <c r="BC49"/>
      <c r="BD49"/>
      <c r="BE49"/>
      <c r="BF49"/>
      <c r="BG49" s="25">
        <f t="shared" si="34"/>
        <v>4</v>
      </c>
      <c r="BI49" s="25" t="str">
        <f t="shared" si="26"/>
        <v>W1</v>
      </c>
      <c r="BJ49" s="25">
        <f>AW51+BG49</f>
        <v>8</v>
      </c>
      <c r="BL49" s="15">
        <f>SUMIF($AJ$35:$BF$35,"=A*",$AJ49:$BF49)+SUMIF($AI$36:$AI$50,"=A*",$AW$36:$AW$50)</f>
        <v>2</v>
      </c>
      <c r="BM49" s="15">
        <f>SUMIF($AJ$35:$BF$35,"=HB*",$AJ49:$BF49)+SUMIF($AI$36:$AI$50,"=HB*",$AW$36:$AW$50)</f>
        <v>2</v>
      </c>
      <c r="BN49" s="15">
        <f>SUMIF($AJ$35:$BF$35,"=M*",$AJ49:$BF49)+SUMIF($AI$36:$AI$50,"=M*",$AW$36:$AW$50)</f>
        <v>1</v>
      </c>
      <c r="BO49" s="15">
        <f>SUMIF($AJ$35:$BF$35,"=NI*",$AJ49:$BF49)+SUMIF($AI$36:$AI$50,"=NI*",$AW$36:$AW$50)</f>
        <v>1</v>
      </c>
      <c r="BP49" s="15">
        <f>SUMIF($AJ$35:$BF$35,"=P*",$AJ49:$BF49)+SUMIF($AI$36:$AI$50,"=P*",$AW$36:$AW$50)</f>
        <v>0</v>
      </c>
      <c r="BQ49" s="15">
        <f>SUMIF($AJ$35:$BF$35,"=R*",$AJ49:$BF49)+SUMIF($AI$36:$AI$50,"=R*",$AW$36:$AW$50)</f>
        <v>1</v>
      </c>
      <c r="BR49" s="15">
        <f>SUMIF($AJ$35:$BF$35,"=W*",$AJ49:$BF49)+SUMIF($AI$36:$AI$50,"=W*",$AW$36:$AW$50)</f>
        <v>1</v>
      </c>
      <c r="BS49" s="25">
        <f t="shared" si="35"/>
        <v>8</v>
      </c>
      <c r="BU49" s="31"/>
    </row>
    <row r="50" spans="1:73" x14ac:dyDescent="0.3">
      <c r="A50" s="137"/>
      <c r="B50" s="140"/>
      <c r="C50" s="140"/>
      <c r="D50" s="48" t="str">
        <f t="shared" si="36"/>
        <v/>
      </c>
      <c r="E50" s="137"/>
      <c r="F50" s="140"/>
      <c r="G50" s="139"/>
      <c r="H50" s="48" t="str">
        <f t="shared" si="37"/>
        <v/>
      </c>
      <c r="I50" s="137"/>
      <c r="J50" s="140"/>
      <c r="K50" s="139"/>
      <c r="L50" s="48" t="str">
        <f t="shared" si="39"/>
        <v/>
      </c>
      <c r="M50" s="137"/>
      <c r="N50" s="140"/>
      <c r="O50" s="139"/>
      <c r="P50" s="48" t="str">
        <f t="shared" si="40"/>
        <v/>
      </c>
      <c r="Q50" s="137"/>
      <c r="R50" s="140"/>
      <c r="S50" s="139"/>
      <c r="T50" s="48" t="str">
        <f t="shared" si="38"/>
        <v/>
      </c>
      <c r="U50" s="137"/>
      <c r="V50" s="140"/>
      <c r="W50" s="139"/>
      <c r="X50" s="48" t="str">
        <f t="shared" si="42"/>
        <v/>
      </c>
      <c r="Y50" s="137"/>
      <c r="Z50" s="140"/>
      <c r="AA50" s="139"/>
      <c r="AB50" s="48" t="str">
        <f t="shared" si="43"/>
        <v/>
      </c>
      <c r="AC50" s="137"/>
      <c r="AD50" s="140"/>
      <c r="AE50" s="139"/>
      <c r="AF50" s="48" t="str">
        <f t="shared" si="41"/>
        <v/>
      </c>
      <c r="AG50" s="228"/>
      <c r="AH50" s="230"/>
      <c r="AI50" s="25" t="str">
        <f>AX35</f>
        <v>W2</v>
      </c>
      <c r="AJ50" s="15">
        <f t="shared" si="33"/>
        <v>1</v>
      </c>
      <c r="AK50" s="15">
        <f t="shared" si="33"/>
        <v>0</v>
      </c>
      <c r="AL50" s="15">
        <f t="shared" si="33"/>
        <v>0</v>
      </c>
      <c r="AM50" s="15">
        <f t="shared" si="33"/>
        <v>1</v>
      </c>
      <c r="AN50" s="15">
        <f t="shared" si="33"/>
        <v>0</v>
      </c>
      <c r="AO50" s="15">
        <f t="shared" si="33"/>
        <v>0</v>
      </c>
      <c r="AP50" s="15">
        <f t="shared" si="33"/>
        <v>0</v>
      </c>
      <c r="AQ50" s="15">
        <f t="shared" si="33"/>
        <v>1</v>
      </c>
      <c r="AR50" s="15">
        <f t="shared" si="33"/>
        <v>0</v>
      </c>
      <c r="AS50" s="15">
        <f t="shared" si="25"/>
        <v>0</v>
      </c>
      <c r="AT50" s="15">
        <f t="shared" si="25"/>
        <v>1</v>
      </c>
      <c r="AU50" s="15">
        <f t="shared" si="25"/>
        <v>0</v>
      </c>
      <c r="AV50" s="15">
        <f t="shared" si="25"/>
        <v>0</v>
      </c>
      <c r="AW50" s="15">
        <f t="shared" si="25"/>
        <v>0</v>
      </c>
      <c r="AX50" s="15">
        <f t="shared" si="25"/>
        <v>0</v>
      </c>
      <c r="AY50"/>
      <c r="AZ50"/>
      <c r="BA50"/>
      <c r="BB50"/>
      <c r="BC50"/>
      <c r="BD50"/>
      <c r="BE50"/>
      <c r="BF50"/>
      <c r="BG50" s="25">
        <f t="shared" si="34"/>
        <v>4</v>
      </c>
      <c r="BI50" s="25" t="str">
        <f t="shared" si="26"/>
        <v>W2</v>
      </c>
      <c r="BJ50" s="25">
        <f>AX51+BG50</f>
        <v>8</v>
      </c>
      <c r="BL50" s="15">
        <f>SUMIF($AJ$35:$BF$35,"=A*",$AJ50:$BF50)+SUMIF($AI$36:$AI$50,"=A*",$AX$36:$AX$50)</f>
        <v>2</v>
      </c>
      <c r="BM50" s="15">
        <f>SUMIF($AJ$35:$BF$35,"=HB*",$AJ50:$BF50)+SUMIF($AI$36:$AI$50,"=HB*",$AX$36:$AX$50)</f>
        <v>2</v>
      </c>
      <c r="BN50" s="15">
        <f>SUMIF($AJ$35:$BF$35,"=M*",$AJ50:$BF50)+SUMIF($AI$36:$AI$50,"=M*",$AX$36:$AX$50)</f>
        <v>1</v>
      </c>
      <c r="BO50" s="15">
        <f>SUMIF($AJ$35:$BF$35,"=NI*",$AJ50:$BF50)+SUMIF($AI$36:$AI$50,"=NI*",$AX$36:$AX$50)</f>
        <v>2</v>
      </c>
      <c r="BP50" s="15">
        <f>SUMIF($AJ$35:$BF$35,"=P*",$AJ50:$BF50)+SUMIF($AI$36:$AI$50,"=P*",$AX$36:$AX$50)</f>
        <v>0</v>
      </c>
      <c r="BQ50" s="15">
        <f>SUMIF($AJ$35:$BF$35,"=R*",$AJ50:$BF50)+SUMIF($AI$36:$AI$50,"=R*",$AX$36:$AX$50)</f>
        <v>0</v>
      </c>
      <c r="BR50" s="15">
        <f>SUMIF($AJ$35:$BF$35,"=W*",$AJ50:$BF50)+SUMIF($AI$36:$AI$50,"=W*",$AX$36:$AX$50)</f>
        <v>1</v>
      </c>
      <c r="BS50" s="25">
        <f t="shared" si="35"/>
        <v>8</v>
      </c>
      <c r="BU50" s="31"/>
    </row>
    <row r="51" spans="1:73" x14ac:dyDescent="0.3">
      <c r="A51" s="137"/>
      <c r="B51" s="140"/>
      <c r="C51" s="139"/>
      <c r="D51" s="48" t="str">
        <f t="shared" si="36"/>
        <v/>
      </c>
      <c r="E51" s="137"/>
      <c r="F51" s="140"/>
      <c r="G51" s="139"/>
      <c r="H51" s="48" t="str">
        <f t="shared" si="37"/>
        <v/>
      </c>
      <c r="I51" s="137"/>
      <c r="J51" s="140"/>
      <c r="K51" s="139"/>
      <c r="L51" s="48" t="str">
        <f t="shared" si="39"/>
        <v/>
      </c>
      <c r="M51" s="137"/>
      <c r="N51" s="140"/>
      <c r="O51" s="139"/>
      <c r="P51" s="48" t="str">
        <f t="shared" si="40"/>
        <v/>
      </c>
      <c r="Q51" s="137"/>
      <c r="R51" s="140"/>
      <c r="S51" s="139"/>
      <c r="T51" s="48" t="str">
        <f t="shared" si="38"/>
        <v/>
      </c>
      <c r="U51" s="137"/>
      <c r="V51" s="140"/>
      <c r="W51" s="139"/>
      <c r="X51" s="48" t="str">
        <f t="shared" si="42"/>
        <v/>
      </c>
      <c r="Y51" s="137"/>
      <c r="Z51" s="140"/>
      <c r="AA51" s="139"/>
      <c r="AB51" s="48" t="str">
        <f t="shared" si="43"/>
        <v/>
      </c>
      <c r="AC51" s="137"/>
      <c r="AD51" s="140"/>
      <c r="AE51" s="139"/>
      <c r="AF51" s="48" t="str">
        <f t="shared" si="41"/>
        <v/>
      </c>
      <c r="AG51" s="228"/>
      <c r="AH51" s="31"/>
      <c r="AI51" s="25"/>
      <c r="AJ51" s="25">
        <f>SUM(AJ36:AJ50)</f>
        <v>4</v>
      </c>
      <c r="AK51" s="25">
        <f t="shared" ref="AK51:AX51" si="44">SUM(AK36:AK50)</f>
        <v>4</v>
      </c>
      <c r="AL51" s="25">
        <f t="shared" si="44"/>
        <v>4</v>
      </c>
      <c r="AM51" s="25">
        <f t="shared" si="44"/>
        <v>3</v>
      </c>
      <c r="AN51" s="25">
        <f t="shared" si="44"/>
        <v>4</v>
      </c>
      <c r="AO51" s="25">
        <f t="shared" si="44"/>
        <v>4</v>
      </c>
      <c r="AP51" s="25">
        <f t="shared" si="44"/>
        <v>3</v>
      </c>
      <c r="AQ51" s="25">
        <f t="shared" si="44"/>
        <v>4</v>
      </c>
      <c r="AR51" s="25">
        <f t="shared" si="44"/>
        <v>3</v>
      </c>
      <c r="AS51" s="25">
        <f t="shared" si="44"/>
        <v>4</v>
      </c>
      <c r="AT51" s="25">
        <f t="shared" si="44"/>
        <v>4</v>
      </c>
      <c r="AU51" s="25">
        <f t="shared" si="44"/>
        <v>3</v>
      </c>
      <c r="AV51" s="25">
        <f t="shared" si="44"/>
        <v>5</v>
      </c>
      <c r="AW51" s="25">
        <f t="shared" si="44"/>
        <v>4</v>
      </c>
      <c r="AX51" s="25">
        <f t="shared" si="44"/>
        <v>4</v>
      </c>
      <c r="AY51"/>
      <c r="AZ51"/>
      <c r="BA51"/>
      <c r="BB51"/>
      <c r="BC51"/>
      <c r="BD51"/>
      <c r="BE51"/>
      <c r="BF51"/>
      <c r="BG51" s="25">
        <f>SUM(AJ51:BF51)</f>
        <v>57</v>
      </c>
      <c r="BJ51" s="25">
        <f>SUM(BJ36:BJ50)</f>
        <v>114</v>
      </c>
      <c r="BL51" s="25">
        <f t="shared" ref="BL51:BR51" si="45">SUM(BL36:BL50)</f>
        <v>25</v>
      </c>
      <c r="BM51" s="25">
        <f t="shared" si="45"/>
        <v>22</v>
      </c>
      <c r="BN51" s="25">
        <f t="shared" si="45"/>
        <v>19</v>
      </c>
      <c r="BO51" s="25">
        <f t="shared" si="45"/>
        <v>15</v>
      </c>
      <c r="BP51" s="25">
        <f t="shared" si="45"/>
        <v>8</v>
      </c>
      <c r="BQ51" s="25">
        <f t="shared" si="45"/>
        <v>9</v>
      </c>
      <c r="BR51" s="25">
        <f t="shared" si="45"/>
        <v>16</v>
      </c>
      <c r="BS51" s="25">
        <f>SUM(BS36:BS50)</f>
        <v>114</v>
      </c>
      <c r="BU51" s="31"/>
    </row>
    <row r="52" spans="1:73" ht="15" thickBot="1" x14ac:dyDescent="0.35">
      <c r="A52" s="144"/>
      <c r="B52" s="145"/>
      <c r="C52" s="146"/>
      <c r="D52" s="102" t="str">
        <f t="shared" si="36"/>
        <v/>
      </c>
      <c r="E52" s="144"/>
      <c r="F52" s="145"/>
      <c r="G52" s="146"/>
      <c r="H52" s="102" t="str">
        <f t="shared" si="37"/>
        <v/>
      </c>
      <c r="I52" s="144"/>
      <c r="J52" s="145"/>
      <c r="K52" s="146"/>
      <c r="L52" s="102" t="str">
        <f t="shared" si="39"/>
        <v/>
      </c>
      <c r="M52" s="144"/>
      <c r="N52" s="148"/>
      <c r="O52" s="149"/>
      <c r="P52" s="102" t="str">
        <f t="shared" si="40"/>
        <v/>
      </c>
      <c r="Q52" s="144"/>
      <c r="R52" s="148"/>
      <c r="S52" s="149"/>
      <c r="T52" s="102" t="str">
        <f t="shared" si="38"/>
        <v/>
      </c>
      <c r="U52" s="144"/>
      <c r="V52" s="148"/>
      <c r="W52" s="149"/>
      <c r="X52" s="102" t="str">
        <f t="shared" si="42"/>
        <v/>
      </c>
      <c r="Y52" s="144"/>
      <c r="Z52" s="148"/>
      <c r="AA52" s="149"/>
      <c r="AB52" s="102" t="str">
        <f t="shared" si="43"/>
        <v/>
      </c>
      <c r="AC52" s="144"/>
      <c r="AD52" s="148"/>
      <c r="AE52" s="149"/>
      <c r="AF52" s="102" t="str">
        <f t="shared" si="41"/>
        <v/>
      </c>
      <c r="AG52" s="229"/>
      <c r="AH52" s="32"/>
      <c r="AI52" s="16"/>
      <c r="AJ52" s="16"/>
      <c r="AK52" s="16"/>
      <c r="AL52" s="16"/>
      <c r="AM52" s="16"/>
      <c r="AN52" s="16"/>
      <c r="AO52" s="16"/>
      <c r="AP52" s="16"/>
      <c r="AQ52" s="16"/>
      <c r="AR52" s="16"/>
      <c r="AS52" s="16"/>
      <c r="AT52" s="17"/>
      <c r="AU52" s="17"/>
      <c r="AV52" s="17"/>
      <c r="AW52" s="17"/>
      <c r="AX52" s="17"/>
      <c r="AY52" s="17"/>
      <c r="AZ52" s="17"/>
      <c r="BA52" s="17"/>
      <c r="BB52" s="17"/>
      <c r="BC52" s="17"/>
      <c r="BD52" s="17"/>
      <c r="BE52" s="17"/>
      <c r="BF52" s="17"/>
      <c r="BG52" s="17"/>
      <c r="BH52" s="16"/>
      <c r="BI52" s="28"/>
      <c r="BJ52" s="28"/>
      <c r="BK52" s="16"/>
      <c r="BL52" s="16"/>
      <c r="BM52" s="16"/>
      <c r="BN52" s="16"/>
      <c r="BO52" s="16"/>
      <c r="BP52" s="16"/>
      <c r="BQ52" s="16"/>
      <c r="BR52" s="16"/>
      <c r="BS52" s="16"/>
      <c r="BT52" s="16"/>
      <c r="BU52" s="31"/>
    </row>
    <row r="53" spans="1:73" x14ac:dyDescent="0.3">
      <c r="A53" s="113" t="s">
        <v>131</v>
      </c>
      <c r="B53" s="51"/>
      <c r="C53" s="34"/>
      <c r="D53" s="51"/>
      <c r="E53" s="75"/>
      <c r="F53" s="51"/>
      <c r="G53" s="34"/>
      <c r="H53" s="51"/>
      <c r="I53" s="78"/>
      <c r="J53" s="51"/>
      <c r="K53" s="34"/>
      <c r="L53" s="51"/>
      <c r="M53" s="78"/>
      <c r="N53" s="51"/>
      <c r="O53" s="34"/>
      <c r="P53" s="51"/>
      <c r="Q53" s="78"/>
      <c r="R53" s="51"/>
      <c r="S53" s="34"/>
      <c r="T53" s="51"/>
      <c r="U53" s="78"/>
      <c r="V53" s="51"/>
      <c r="W53" s="34"/>
      <c r="X53" s="51"/>
      <c r="Y53" s="78"/>
      <c r="Z53" s="51"/>
      <c r="AA53" s="34"/>
      <c r="AB53" s="51"/>
      <c r="AC53" s="78"/>
      <c r="AD53" s="51"/>
      <c r="AE53" s="34"/>
      <c r="AF53" s="67"/>
      <c r="AG53" s="107"/>
      <c r="AH53" s="35"/>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82"/>
      <c r="BJ53" s="82"/>
      <c r="BK53" s="33"/>
      <c r="BL53" s="33"/>
      <c r="BM53" s="33"/>
      <c r="BN53" s="33"/>
      <c r="BO53" s="33"/>
      <c r="BP53" s="33"/>
      <c r="BQ53" s="33"/>
      <c r="BR53" s="33"/>
      <c r="BS53" s="33"/>
      <c r="BT53" s="33"/>
      <c r="BU53" s="31"/>
    </row>
    <row r="54" spans="1:73" x14ac:dyDescent="0.3">
      <c r="A54" s="59" t="s">
        <v>71</v>
      </c>
      <c r="B54" s="47"/>
      <c r="C54" s="23"/>
      <c r="D54" s="47"/>
      <c r="E54" s="59" t="s">
        <v>72</v>
      </c>
      <c r="F54" s="47"/>
      <c r="G54" s="23"/>
      <c r="H54" s="47"/>
      <c r="I54" s="59" t="s">
        <v>73</v>
      </c>
      <c r="J54" s="47"/>
      <c r="K54" s="47"/>
      <c r="L54" s="47"/>
      <c r="M54" s="59" t="s">
        <v>74</v>
      </c>
      <c r="N54" s="47"/>
      <c r="O54" s="23"/>
      <c r="P54" s="47"/>
      <c r="Q54" s="59" t="s">
        <v>75</v>
      </c>
      <c r="R54" s="47"/>
      <c r="S54" s="23"/>
      <c r="T54" s="47"/>
      <c r="U54" s="59" t="s">
        <v>76</v>
      </c>
      <c r="V54" s="47"/>
      <c r="W54" s="23"/>
      <c r="X54" s="47"/>
      <c r="Y54" s="59" t="s">
        <v>77</v>
      </c>
      <c r="Z54" s="47"/>
      <c r="AA54" s="23"/>
      <c r="AB54" s="47"/>
      <c r="AC54" s="59" t="s">
        <v>78</v>
      </c>
      <c r="AD54" s="47"/>
      <c r="AE54" s="23"/>
      <c r="AF54" s="65"/>
      <c r="AG54" s="105" t="s">
        <v>79</v>
      </c>
      <c r="AH54" s="31"/>
      <c r="AI54" s="15"/>
      <c r="AJ54" s="218" t="s">
        <v>80</v>
      </c>
      <c r="AK54" s="218"/>
      <c r="AL54" s="218"/>
      <c r="AM54" s="218"/>
      <c r="AN54" s="218"/>
      <c r="AO54" s="218"/>
      <c r="AP54" s="218"/>
      <c r="AQ54" s="218"/>
      <c r="AR54" s="218"/>
      <c r="AS54" s="218"/>
      <c r="AT54" s="218"/>
      <c r="AU54" s="14"/>
      <c r="AV54" s="14"/>
      <c r="AW54" s="14"/>
      <c r="AX54" s="14"/>
      <c r="AY54" s="25"/>
      <c r="AZ54" s="25"/>
      <c r="BA54" s="25"/>
      <c r="BB54" s="25"/>
      <c r="BC54" s="25"/>
      <c r="BD54" s="25"/>
      <c r="BE54" s="25"/>
      <c r="BF54" s="25"/>
      <c r="BG54" s="14"/>
      <c r="BL54" s="218" t="s">
        <v>105</v>
      </c>
      <c r="BM54" s="218"/>
      <c r="BN54" s="218"/>
      <c r="BO54" s="218"/>
      <c r="BP54" s="218"/>
      <c r="BQ54" s="218"/>
      <c r="BR54" s="218"/>
      <c r="BS54" s="218"/>
      <c r="BU54" s="31"/>
    </row>
    <row r="55" spans="1:73" ht="15" customHeight="1" x14ac:dyDescent="0.3">
      <c r="A55" s="59" t="s">
        <v>226</v>
      </c>
      <c r="B55" s="47"/>
      <c r="C55" s="23"/>
      <c r="D55" s="47"/>
      <c r="E55" s="60" t="s">
        <v>227</v>
      </c>
      <c r="F55" s="54"/>
      <c r="G55" s="23"/>
      <c r="H55" s="47"/>
      <c r="I55" s="60" t="s">
        <v>228</v>
      </c>
      <c r="J55" s="54"/>
      <c r="K55" s="54"/>
      <c r="L55" s="47"/>
      <c r="M55" s="60" t="s">
        <v>229</v>
      </c>
      <c r="N55" s="54"/>
      <c r="O55" s="23"/>
      <c r="P55" s="47"/>
      <c r="Q55" s="60" t="s">
        <v>230</v>
      </c>
      <c r="R55" s="54"/>
      <c r="S55" s="23"/>
      <c r="T55" s="47"/>
      <c r="U55" s="60" t="s">
        <v>231</v>
      </c>
      <c r="V55" s="54"/>
      <c r="W55" s="23"/>
      <c r="X55" s="47"/>
      <c r="Y55" s="60" t="s">
        <v>232</v>
      </c>
      <c r="Z55" s="54"/>
      <c r="AA55" s="23"/>
      <c r="AB55" s="47"/>
      <c r="AC55" s="60" t="s">
        <v>233</v>
      </c>
      <c r="AD55" s="54"/>
      <c r="AE55" s="23"/>
      <c r="AF55" s="65"/>
      <c r="AG55" s="118" t="s">
        <v>234</v>
      </c>
      <c r="AH55" s="31"/>
      <c r="AI55" s="15"/>
      <c r="AJ55" s="25" t="s">
        <v>24</v>
      </c>
      <c r="AK55" s="25" t="s">
        <v>27</v>
      </c>
      <c r="AL55" s="25" t="s">
        <v>25</v>
      </c>
      <c r="AM55" s="25" t="s">
        <v>106</v>
      </c>
      <c r="AN55" s="25" t="s">
        <v>26</v>
      </c>
      <c r="AO55" s="25" t="s">
        <v>23</v>
      </c>
      <c r="AP55" s="25" t="s">
        <v>18</v>
      </c>
      <c r="AQ55" s="25" t="s">
        <v>65</v>
      </c>
      <c r="AR55" s="25" t="s">
        <v>66</v>
      </c>
      <c r="AS55" s="25" t="s">
        <v>67</v>
      </c>
      <c r="AT55" s="25" t="s">
        <v>68</v>
      </c>
      <c r="AU55" s="25" t="s">
        <v>69</v>
      </c>
      <c r="AV55" s="25" t="s">
        <v>70</v>
      </c>
      <c r="AW55" s="25" t="s">
        <v>184</v>
      </c>
      <c r="AX55" s="25" t="s">
        <v>185</v>
      </c>
      <c r="AY55" s="25" t="s">
        <v>108</v>
      </c>
      <c r="AZ55" s="25" t="s">
        <v>85</v>
      </c>
      <c r="BA55" s="25" t="s">
        <v>86</v>
      </c>
      <c r="BB55" s="25"/>
      <c r="BC55" s="25"/>
      <c r="BD55" s="25"/>
      <c r="BE55" s="25"/>
      <c r="BG55" s="25"/>
      <c r="BI55" s="25" t="s">
        <v>8</v>
      </c>
      <c r="BJ55" s="25" t="s">
        <v>104</v>
      </c>
      <c r="BL55" s="25" t="s">
        <v>13</v>
      </c>
      <c r="BM55" s="25" t="s">
        <v>16</v>
      </c>
      <c r="BN55" s="25" t="s">
        <v>14</v>
      </c>
      <c r="BO55" s="25" t="s">
        <v>103</v>
      </c>
      <c r="BP55" s="25" t="s">
        <v>240</v>
      </c>
      <c r="BQ55" s="25" t="s">
        <v>41</v>
      </c>
      <c r="BR55" s="25" t="s">
        <v>15</v>
      </c>
      <c r="BS55" s="56"/>
      <c r="BU55" s="31"/>
    </row>
    <row r="56" spans="1:73" ht="14.4" customHeight="1" x14ac:dyDescent="0.3">
      <c r="A56" s="59" t="s">
        <v>93</v>
      </c>
      <c r="B56" s="23" t="s">
        <v>94</v>
      </c>
      <c r="C56" s="23" t="s">
        <v>95</v>
      </c>
      <c r="D56" s="23" t="s">
        <v>102</v>
      </c>
      <c r="E56" s="59" t="s">
        <v>93</v>
      </c>
      <c r="F56" s="23" t="s">
        <v>94</v>
      </c>
      <c r="G56" s="23" t="s">
        <v>95</v>
      </c>
      <c r="H56" s="23" t="s">
        <v>102</v>
      </c>
      <c r="I56" s="59" t="s">
        <v>93</v>
      </c>
      <c r="J56" s="23" t="s">
        <v>94</v>
      </c>
      <c r="K56" s="23" t="s">
        <v>95</v>
      </c>
      <c r="L56" s="23" t="s">
        <v>102</v>
      </c>
      <c r="M56" s="59" t="s">
        <v>93</v>
      </c>
      <c r="N56" s="23" t="s">
        <v>94</v>
      </c>
      <c r="O56" s="23" t="s">
        <v>95</v>
      </c>
      <c r="P56" s="23" t="s">
        <v>102</v>
      </c>
      <c r="Q56" s="59" t="s">
        <v>93</v>
      </c>
      <c r="R56" s="23" t="s">
        <v>94</v>
      </c>
      <c r="S56" s="23" t="s">
        <v>95</v>
      </c>
      <c r="T56" s="23" t="s">
        <v>102</v>
      </c>
      <c r="U56" s="59" t="s">
        <v>93</v>
      </c>
      <c r="V56" s="23" t="s">
        <v>94</v>
      </c>
      <c r="W56" s="23" t="s">
        <v>95</v>
      </c>
      <c r="X56" s="23" t="s">
        <v>102</v>
      </c>
      <c r="Y56" s="59" t="s">
        <v>93</v>
      </c>
      <c r="Z56" s="23" t="s">
        <v>94</v>
      </c>
      <c r="AA56" s="23" t="s">
        <v>95</v>
      </c>
      <c r="AB56" s="23" t="s">
        <v>102</v>
      </c>
      <c r="AC56" s="59" t="s">
        <v>93</v>
      </c>
      <c r="AD56" s="23" t="s">
        <v>94</v>
      </c>
      <c r="AE56" s="23" t="s">
        <v>95</v>
      </c>
      <c r="AF56" s="22" t="s">
        <v>102</v>
      </c>
      <c r="AG56" s="105"/>
      <c r="AH56" s="230" t="s">
        <v>82</v>
      </c>
      <c r="AI56" s="25" t="str">
        <f>AJ55</f>
        <v>A1</v>
      </c>
      <c r="AJ56" s="15">
        <f t="shared" ref="AJ56:AY66" si="46">COUNTIF($A$57:$AE$75,$AI56&amp;" @ "&amp;AJ$55)</f>
        <v>0</v>
      </c>
      <c r="AK56" s="15">
        <f t="shared" si="46"/>
        <v>0</v>
      </c>
      <c r="AL56" s="15">
        <f t="shared" si="46"/>
        <v>0</v>
      </c>
      <c r="AM56" s="15">
        <f t="shared" si="46"/>
        <v>0</v>
      </c>
      <c r="AN56" s="15">
        <f t="shared" si="46"/>
        <v>0</v>
      </c>
      <c r="AO56" s="15">
        <f>COUNTIF($A$57:$AE$75,$AI56&amp;" @ "&amp;AO$55)</f>
        <v>0</v>
      </c>
      <c r="AP56" s="15">
        <f>COUNTIF($A$57:$AE$75,$AI56&amp;" @ "&amp;AP$55)</f>
        <v>1</v>
      </c>
      <c r="AQ56" s="15">
        <f>COUNTIF($A$57:$AE$75,$AI56&amp;" @ "&amp;AQ$55)</f>
        <v>0</v>
      </c>
      <c r="AR56" s="15">
        <f>COUNTIF($A$57:$AE$75,$AI56&amp;" @ "&amp;AR$55)</f>
        <v>0</v>
      </c>
      <c r="AS56" s="15">
        <f>COUNTIF($A$57:$AE$75,$AI56&amp;" @ "&amp;AS$55)</f>
        <v>0</v>
      </c>
      <c r="AT56" s="15">
        <f t="shared" si="46"/>
        <v>0</v>
      </c>
      <c r="AU56" s="15">
        <f t="shared" si="46"/>
        <v>1</v>
      </c>
      <c r="AV56" s="15">
        <f t="shared" si="46"/>
        <v>0</v>
      </c>
      <c r="AW56" s="15">
        <f t="shared" si="46"/>
        <v>1</v>
      </c>
      <c r="AX56" s="15">
        <f t="shared" si="46"/>
        <v>0</v>
      </c>
      <c r="AY56" s="15">
        <f t="shared" si="46"/>
        <v>1</v>
      </c>
      <c r="AZ56" s="15">
        <f t="shared" ref="AZ56:BA71" si="47">COUNTIF($A$57:$AE$75,$AI56&amp;" @ "&amp;AZ$55)</f>
        <v>0</v>
      </c>
      <c r="BA56" s="15">
        <f t="shared" si="47"/>
        <v>1</v>
      </c>
      <c r="BG56" s="25">
        <f>SUM(AJ56:BF56)</f>
        <v>5</v>
      </c>
      <c r="BI56" s="25" t="str">
        <f>AI56</f>
        <v>A1</v>
      </c>
      <c r="BJ56" s="93">
        <f>AJ74+BG56</f>
        <v>8</v>
      </c>
      <c r="BL56" s="15">
        <f>SUMIF($AJ$55:$BF$55,"=A*",$AJ56:$BF56)+SUMIF($AI$56:$AI$73,"=A*",$AJ$56:$AJ$73)</f>
        <v>2</v>
      </c>
      <c r="BM56" s="15">
        <f>SUMIF($AJ$55:$BF$55,"=HB*",$AJ56:$BF56)+SUMIF($AI$56:$AI$73,"=HB*",$AJ$56:$AJ$73)</f>
        <v>1</v>
      </c>
      <c r="BN56" s="15">
        <f>SUMIF($AJ$55:$BF$55,"=M*",$AJ56:$BF56)+SUMIF($AI$56:$AI$73,"=M*",$AJ$56:$AJ$73)</f>
        <v>1</v>
      </c>
      <c r="BO56" s="15">
        <f>SUMIF($AJ$55:$BF$55,"=NI*",$AJ56:$BF56)+SUMIF($AI$56:$AI$73,"=NI*",$AJ$56:$AJ$73)</f>
        <v>1</v>
      </c>
      <c r="BP56" s="15">
        <f>SUMIF($AJ$55:$BF$55,"=P*",$AJ56:$BF56)+SUMIF($AI$56:$AI$73,"=P*",$AJ$56:$AJ$73)</f>
        <v>1</v>
      </c>
      <c r="BQ56" s="15">
        <f>SUMIF($AJ$55:$BF$55,"=R*",$AJ56:$BF56)+SUMIF($AI$56:$AI$73,"=R*",$AJ$56:$AJ$73)</f>
        <v>1</v>
      </c>
      <c r="BR56" s="15">
        <f>SUMIF($AJ$55:$BF$55,"=W*",$AJ56:$BF56)+SUMIF($AI$56:$AI$73,"=W*",$AJ$56:$AJ$73)</f>
        <v>1</v>
      </c>
      <c r="BS56" s="25">
        <f>SUM(BL56:BR56)</f>
        <v>8</v>
      </c>
      <c r="BU56" s="31"/>
    </row>
    <row r="57" spans="1:73" ht="14.4" customHeight="1" x14ac:dyDescent="0.3">
      <c r="A57" s="137" t="s">
        <v>302</v>
      </c>
      <c r="B57" s="141">
        <v>0.4375</v>
      </c>
      <c r="C57" s="139" t="s">
        <v>250</v>
      </c>
      <c r="D57" s="48" t="str">
        <f>IF(B57="","",TEXT(B57,"h:mm AM/PM")&amp;" "&amp;C57)</f>
        <v>10:30 AM PES</v>
      </c>
      <c r="E57" s="137" t="s">
        <v>319</v>
      </c>
      <c r="F57" s="44">
        <v>0.34375</v>
      </c>
      <c r="G57" s="61" t="s">
        <v>99</v>
      </c>
      <c r="H57" s="48" t="str">
        <f>IF(F57="","",TEXT(F57,"h:mm AM/PM")&amp;" "&amp;G57)</f>
        <v>8:15 AM HBMS</v>
      </c>
      <c r="I57" s="137" t="s">
        <v>414</v>
      </c>
      <c r="J57" s="138">
        <v>0.40625</v>
      </c>
      <c r="K57" s="142" t="s">
        <v>97</v>
      </c>
      <c r="L57" s="48" t="str">
        <f t="shared" ref="L57:L65" si="48">IF(J57="","",TEXT(J57,"h:mm AM/PM")&amp;" "&amp;K57)</f>
        <v>9:45 AM MMS</v>
      </c>
      <c r="M57" s="137" t="s">
        <v>449</v>
      </c>
      <c r="N57" s="138">
        <v>0.40625</v>
      </c>
      <c r="O57" s="142" t="s">
        <v>97</v>
      </c>
      <c r="P57" s="48" t="str">
        <f t="shared" ref="P57:P65" si="49">IF(N57="","",TEXT(N57,"h:mm AM/PM")&amp;" "&amp;O57)</f>
        <v>9:45 AM MMS</v>
      </c>
      <c r="Q57" s="137" t="s">
        <v>478</v>
      </c>
      <c r="R57" s="141">
        <v>0.47916666666666669</v>
      </c>
      <c r="S57" s="139" t="s">
        <v>114</v>
      </c>
      <c r="T57" s="48" t="str">
        <f t="shared" ref="T57:T63" si="50">IF(R57="","",TEXT(R57,"h:mm AM/PM")&amp;" "&amp;S57)</f>
        <v>11:30 AM RMS</v>
      </c>
      <c r="U57" s="137" t="s">
        <v>309</v>
      </c>
      <c r="V57" s="141">
        <v>0.38541666666666669</v>
      </c>
      <c r="W57" s="139" t="s">
        <v>250</v>
      </c>
      <c r="X57" s="48" t="str">
        <f t="shared" ref="X57:X75" si="51">IF(V57="","",TEXT(V57,"h:mm AM/PM")&amp;" "&amp;W57)</f>
        <v>9:15 AM PES</v>
      </c>
      <c r="Y57" s="137" t="s">
        <v>548</v>
      </c>
      <c r="Z57" s="141">
        <v>0.35416666666666669</v>
      </c>
      <c r="AA57" s="139" t="s">
        <v>97</v>
      </c>
      <c r="AB57" s="48" t="str">
        <f t="shared" ref="AB57:AB72" si="52">IF(Z57="","",TEXT(Z57,"h:mm AM/PM")&amp;" "&amp;AA57)</f>
        <v>8:30 AM MMS</v>
      </c>
      <c r="AC57" s="137" t="s">
        <v>459</v>
      </c>
      <c r="AD57" s="138">
        <v>0.33333333333333331</v>
      </c>
      <c r="AE57" s="139" t="s">
        <v>98</v>
      </c>
      <c r="AF57" s="48" t="str">
        <f t="shared" ref="AF57:AF67" si="53">IF(AD57="","",TEXT(AD57,"h:mm AM/PM")&amp;" "&amp;AE57)</f>
        <v>8:00 AM AMS</v>
      </c>
      <c r="AG57" s="226" t="s">
        <v>81</v>
      </c>
      <c r="AH57" s="230"/>
      <c r="AI57" s="25" t="str">
        <f>AK55</f>
        <v>A2</v>
      </c>
      <c r="AJ57" s="15">
        <f t="shared" si="46"/>
        <v>1</v>
      </c>
      <c r="AK57" s="15">
        <f t="shared" si="46"/>
        <v>0</v>
      </c>
      <c r="AL57" s="15">
        <f t="shared" si="46"/>
        <v>1</v>
      </c>
      <c r="AM57" s="15">
        <f t="shared" si="46"/>
        <v>0</v>
      </c>
      <c r="AN57" s="15">
        <f t="shared" si="46"/>
        <v>0</v>
      </c>
      <c r="AO57" s="15">
        <f t="shared" si="46"/>
        <v>0</v>
      </c>
      <c r="AP57" s="15">
        <f t="shared" si="46"/>
        <v>0</v>
      </c>
      <c r="AQ57" s="15">
        <f t="shared" si="46"/>
        <v>0</v>
      </c>
      <c r="AR57" s="15">
        <f t="shared" si="46"/>
        <v>0</v>
      </c>
      <c r="AS57" s="15">
        <f t="shared" si="46"/>
        <v>1</v>
      </c>
      <c r="AT57" s="15">
        <f t="shared" si="46"/>
        <v>0</v>
      </c>
      <c r="AU57" s="15">
        <f t="shared" si="46"/>
        <v>0</v>
      </c>
      <c r="AV57" s="15">
        <f t="shared" si="46"/>
        <v>0</v>
      </c>
      <c r="AW57" s="15">
        <f t="shared" si="46"/>
        <v>0</v>
      </c>
      <c r="AX57" s="15">
        <f t="shared" si="46"/>
        <v>1</v>
      </c>
      <c r="AY57" s="15">
        <f t="shared" si="46"/>
        <v>1</v>
      </c>
      <c r="AZ57" s="15">
        <f t="shared" si="47"/>
        <v>0</v>
      </c>
      <c r="BA57" s="15">
        <f t="shared" si="47"/>
        <v>0</v>
      </c>
      <c r="BG57" s="25">
        <f t="shared" ref="BG57:BG74" si="54">SUM(AJ57:BF57)</f>
        <v>5</v>
      </c>
      <c r="BI57" s="25" t="str">
        <f t="shared" ref="BI57:BI73" si="55">AI57</f>
        <v>A2</v>
      </c>
      <c r="BJ57" s="93">
        <f>AK74+BG57</f>
        <v>8</v>
      </c>
      <c r="BL57" s="15">
        <f>SUMIF($AJ$55:$BF$55,"=A*",$AJ57:$BF57)+SUMIF($AI$56:$AI$73,"=A*",$AK$56:$AK$73)</f>
        <v>2</v>
      </c>
      <c r="BM57" s="15">
        <f>SUMIF($AJ$55:$BF$55,"=HB*",$AJ57:$BF57)+SUMIF($AI$56:$AI$73,"=HB*",$AK$56:$AK$73)</f>
        <v>2</v>
      </c>
      <c r="BN57" s="15">
        <f>SUMIF($AJ$55:$BF$55,"=M*",$AJ57:$BF57)+SUMIF($AI$56:$AI$73,"=M*",$AK$56:$AK$73)</f>
        <v>1</v>
      </c>
      <c r="BO57" s="15">
        <f>SUMIF($AJ$55:$BF$55,"=NI*",$AJ57:$BF57)+SUMIF($AI$56:$AI$73,"=NI*",$AK$56:$AK$73)</f>
        <v>0</v>
      </c>
      <c r="BP57" s="15">
        <f>SUMIF($AJ$55:$BF$55,"=P*",$AJ57:$BF57)+SUMIF($AI$56:$AI$73,"=P*",$AK$56:$AK$73)</f>
        <v>1</v>
      </c>
      <c r="BQ57" s="15">
        <f>SUMIF($AJ$55:$BF$55,"=R*",$AJ57:$BF57)+SUMIF($AI$56:$AI$73,"=R*",$AK$56:$AK$73)</f>
        <v>1</v>
      </c>
      <c r="BR57" s="15">
        <f>SUMIF($AJ$55:$BF$55,"=W*",$AJ57:$BF57)+SUMIF($AI$56:$AI$73,"=W*",$AK$56:$AK$73)</f>
        <v>1</v>
      </c>
      <c r="BS57" s="25">
        <f t="shared" ref="BS57:BS73" si="56">SUM(BL57:BR57)</f>
        <v>8</v>
      </c>
      <c r="BU57" s="31"/>
    </row>
    <row r="58" spans="1:73" x14ac:dyDescent="0.3">
      <c r="A58" s="137" t="s">
        <v>150</v>
      </c>
      <c r="B58" s="138">
        <v>0.47916666666666669</v>
      </c>
      <c r="C58" s="139" t="s">
        <v>114</v>
      </c>
      <c r="D58" s="48" t="str">
        <f t="shared" ref="D58:D73" si="57">IF(B58="","",TEXT(B58,"h:mm AM/PM")&amp;" "&amp;C58)</f>
        <v>11:30 AM RMS</v>
      </c>
      <c r="E58" s="137" t="s">
        <v>314</v>
      </c>
      <c r="F58" s="141">
        <v>0.35416666666666669</v>
      </c>
      <c r="G58" s="142" t="s">
        <v>97</v>
      </c>
      <c r="H58" s="48" t="str">
        <f t="shared" ref="H58:H73" si="58">IF(F58="","",TEXT(F58,"h:mm AM/PM")&amp;" "&amp;G58)</f>
        <v>8:30 AM MMS</v>
      </c>
      <c r="I58" s="137" t="s">
        <v>411</v>
      </c>
      <c r="J58" s="138">
        <v>0.4375</v>
      </c>
      <c r="K58" s="142" t="s">
        <v>250</v>
      </c>
      <c r="L58" s="48" t="str">
        <f t="shared" si="48"/>
        <v>10:30 AM PES</v>
      </c>
      <c r="M58" s="137" t="s">
        <v>504</v>
      </c>
      <c r="N58" s="138">
        <v>0.4375</v>
      </c>
      <c r="O58" s="142" t="s">
        <v>250</v>
      </c>
      <c r="P58" s="48" t="str">
        <f t="shared" si="49"/>
        <v>10:30 AM PES</v>
      </c>
      <c r="Q58" s="137" t="s">
        <v>479</v>
      </c>
      <c r="R58" s="138">
        <v>0.54166666666666663</v>
      </c>
      <c r="S58" s="142" t="s">
        <v>250</v>
      </c>
      <c r="T58" s="48" t="str">
        <f t="shared" si="50"/>
        <v>1:00 PM PES</v>
      </c>
      <c r="U58" s="137" t="s">
        <v>531</v>
      </c>
      <c r="V58" s="138">
        <v>0.40625</v>
      </c>
      <c r="W58" s="139" t="s">
        <v>97</v>
      </c>
      <c r="X58" s="48" t="str">
        <f t="shared" si="51"/>
        <v>9:45 AM MMS</v>
      </c>
      <c r="Y58" s="137" t="s">
        <v>547</v>
      </c>
      <c r="Z58" s="141">
        <v>0.38541666666666669</v>
      </c>
      <c r="AA58" s="139" t="s">
        <v>250</v>
      </c>
      <c r="AB58" s="48" t="str">
        <f t="shared" si="52"/>
        <v>9:15 AM PES</v>
      </c>
      <c r="AC58" s="137" t="s">
        <v>145</v>
      </c>
      <c r="AD58" s="141">
        <v>0.47916666666666669</v>
      </c>
      <c r="AE58" s="139" t="s">
        <v>114</v>
      </c>
      <c r="AF58" s="48" t="str">
        <f t="shared" si="53"/>
        <v>11:30 AM RMS</v>
      </c>
      <c r="AG58" s="226"/>
      <c r="AH58" s="230"/>
      <c r="AI58" s="25" t="str">
        <f>AL55</f>
        <v>A3</v>
      </c>
      <c r="AJ58" s="15">
        <f t="shared" si="46"/>
        <v>0</v>
      </c>
      <c r="AK58" s="15">
        <f t="shared" si="46"/>
        <v>0</v>
      </c>
      <c r="AL58" s="15">
        <f t="shared" si="46"/>
        <v>0</v>
      </c>
      <c r="AM58" s="15">
        <f t="shared" si="46"/>
        <v>1</v>
      </c>
      <c r="AN58" s="15">
        <f t="shared" si="46"/>
        <v>1</v>
      </c>
      <c r="AO58" s="15">
        <f t="shared" si="46"/>
        <v>0</v>
      </c>
      <c r="AP58" s="15">
        <f t="shared" si="46"/>
        <v>0</v>
      </c>
      <c r="AQ58" s="15">
        <f t="shared" si="46"/>
        <v>0</v>
      </c>
      <c r="AR58" s="15">
        <f t="shared" si="46"/>
        <v>0</v>
      </c>
      <c r="AS58" s="15">
        <f t="shared" si="46"/>
        <v>0</v>
      </c>
      <c r="AT58" s="15">
        <f t="shared" si="46"/>
        <v>0</v>
      </c>
      <c r="AU58" s="15">
        <f t="shared" si="46"/>
        <v>0</v>
      </c>
      <c r="AV58" s="15">
        <f t="shared" si="46"/>
        <v>1</v>
      </c>
      <c r="AW58" s="15">
        <f t="shared" si="46"/>
        <v>0</v>
      </c>
      <c r="AX58" s="15">
        <f t="shared" si="46"/>
        <v>1</v>
      </c>
      <c r="AY58" s="15">
        <f t="shared" si="46"/>
        <v>0</v>
      </c>
      <c r="AZ58" s="15">
        <f t="shared" si="47"/>
        <v>1</v>
      </c>
      <c r="BA58" s="15">
        <f t="shared" si="47"/>
        <v>0</v>
      </c>
      <c r="BG58" s="25">
        <f t="shared" si="54"/>
        <v>5</v>
      </c>
      <c r="BI58" s="25" t="str">
        <f t="shared" si="55"/>
        <v>A3</v>
      </c>
      <c r="BJ58" s="93">
        <f>AL74+BG58</f>
        <v>8</v>
      </c>
      <c r="BL58" s="15">
        <f>SUMIF($AJ$55:$BF$55,"=A*",$AJ58:$BF58)+SUMIF($AI$56:$AI$73,"=A*",$AL$56:$AL$73)</f>
        <v>2</v>
      </c>
      <c r="BM58" s="15">
        <f>SUMIF($AJ$55:$BF$55,"=HB*",$AJ58:$BF58)+SUMIF($AI$56:$AI$73,"=HB*",$AL$56:$AL$73)</f>
        <v>1</v>
      </c>
      <c r="BN58" s="15">
        <f>SUMIF($AJ$55:$BF$55,"=M*",$AJ58:$BF58)+SUMIF($AI$56:$AI$73,"=M*",$AL$56:$AL$73)</f>
        <v>1</v>
      </c>
      <c r="BO58" s="15">
        <f>SUMIF($AJ$55:$BF$55,"=NI*",$AJ58:$BF58)+SUMIF($AI$56:$AI$73,"=NI*",$AL$56:$AL$73)</f>
        <v>1</v>
      </c>
      <c r="BP58" s="15">
        <f>SUMIF($AJ$55:$BF$55,"=P*",$AJ58:$BF58)+SUMIF($AI$56:$AI$73,"=P*",$AL$56:$AL$73)</f>
        <v>1</v>
      </c>
      <c r="BQ58" s="15">
        <f>SUMIF($AJ$55:$BF$55,"=R*",$AJ58:$BF58)+SUMIF($AI$56:$AI$73,"=R*",$AL$56:$AL$73)</f>
        <v>1</v>
      </c>
      <c r="BR58" s="15">
        <f>SUMIF($AJ$55:$BF$55,"=W*",$AJ58:$BF58)+SUMIF($AI$56:$AI$73,"=W*",$AL$56:$AL$73)</f>
        <v>1</v>
      </c>
      <c r="BS58" s="25">
        <f t="shared" si="56"/>
        <v>8</v>
      </c>
      <c r="BU58" s="31"/>
    </row>
    <row r="59" spans="1:73" x14ac:dyDescent="0.3">
      <c r="A59" s="137" t="s">
        <v>300</v>
      </c>
      <c r="B59" s="138">
        <v>0.48958333333333331</v>
      </c>
      <c r="C59" s="139" t="s">
        <v>92</v>
      </c>
      <c r="D59" s="48" t="str">
        <f t="shared" si="57"/>
        <v>11:45 AM FRES</v>
      </c>
      <c r="E59" s="137" t="s">
        <v>320</v>
      </c>
      <c r="F59" s="138">
        <v>0.40625</v>
      </c>
      <c r="G59" s="142" t="s">
        <v>97</v>
      </c>
      <c r="H59" s="48" t="str">
        <f t="shared" si="58"/>
        <v>9:45 AM MMS</v>
      </c>
      <c r="I59" s="137" t="s">
        <v>415</v>
      </c>
      <c r="J59" s="138">
        <v>0.45833333333333331</v>
      </c>
      <c r="K59" s="142" t="s">
        <v>97</v>
      </c>
      <c r="L59" s="48" t="str">
        <f t="shared" si="48"/>
        <v>11:00 AM MMS</v>
      </c>
      <c r="M59" s="137" t="s">
        <v>470</v>
      </c>
      <c r="N59" s="138">
        <v>0.45833333333333331</v>
      </c>
      <c r="O59" s="142" t="s">
        <v>97</v>
      </c>
      <c r="P59" s="48" t="str">
        <f t="shared" si="49"/>
        <v>11:00 AM MMS</v>
      </c>
      <c r="Q59" s="137" t="s">
        <v>497</v>
      </c>
      <c r="R59" s="138">
        <v>0.5625</v>
      </c>
      <c r="S59" s="142" t="s">
        <v>98</v>
      </c>
      <c r="T59" s="48" t="str">
        <f t="shared" si="50"/>
        <v>1:30 PM AMS</v>
      </c>
      <c r="U59" s="137" t="s">
        <v>398</v>
      </c>
      <c r="V59" s="138">
        <v>0.45833333333333331</v>
      </c>
      <c r="W59" s="142" t="s">
        <v>91</v>
      </c>
      <c r="X59" s="48" t="str">
        <f t="shared" si="51"/>
        <v>11:00 AM CSDA</v>
      </c>
      <c r="Y59" s="137" t="s">
        <v>543</v>
      </c>
      <c r="Z59" s="138">
        <v>0.40625</v>
      </c>
      <c r="AA59" s="139" t="s">
        <v>97</v>
      </c>
      <c r="AB59" s="48" t="str">
        <f t="shared" si="52"/>
        <v>9:45 AM MMS</v>
      </c>
      <c r="AC59" s="137" t="s">
        <v>488</v>
      </c>
      <c r="AD59" s="141">
        <v>0.48958333333333331</v>
      </c>
      <c r="AE59" s="139" t="s">
        <v>250</v>
      </c>
      <c r="AF59" s="48" t="str">
        <f t="shared" si="53"/>
        <v>11:45 AM PES</v>
      </c>
      <c r="AG59" s="226"/>
      <c r="AH59" s="230"/>
      <c r="AI59" s="25" t="str">
        <f>AM55</f>
        <v>A4</v>
      </c>
      <c r="AJ59" s="15">
        <f t="shared" si="46"/>
        <v>1</v>
      </c>
      <c r="AK59" s="15">
        <f t="shared" si="46"/>
        <v>0</v>
      </c>
      <c r="AL59" s="15">
        <f t="shared" si="46"/>
        <v>0</v>
      </c>
      <c r="AM59" s="15">
        <f t="shared" si="46"/>
        <v>0</v>
      </c>
      <c r="AN59" s="15">
        <f t="shared" si="46"/>
        <v>0</v>
      </c>
      <c r="AO59" s="15">
        <f t="shared" si="46"/>
        <v>1</v>
      </c>
      <c r="AP59" s="15">
        <f t="shared" si="46"/>
        <v>0</v>
      </c>
      <c r="AQ59" s="15">
        <f t="shared" si="46"/>
        <v>0</v>
      </c>
      <c r="AR59" s="15">
        <f t="shared" si="46"/>
        <v>0</v>
      </c>
      <c r="AS59" s="15">
        <f t="shared" si="46"/>
        <v>0</v>
      </c>
      <c r="AT59" s="15">
        <f t="shared" si="46"/>
        <v>1</v>
      </c>
      <c r="AU59" s="15">
        <f t="shared" si="46"/>
        <v>1</v>
      </c>
      <c r="AV59" s="15">
        <f t="shared" si="46"/>
        <v>0</v>
      </c>
      <c r="AW59" s="15">
        <f t="shared" si="46"/>
        <v>0</v>
      </c>
      <c r="AX59" s="15">
        <f t="shared" si="46"/>
        <v>1</v>
      </c>
      <c r="AY59" s="15">
        <f t="shared" si="46"/>
        <v>0</v>
      </c>
      <c r="AZ59" s="15">
        <f t="shared" si="47"/>
        <v>0</v>
      </c>
      <c r="BA59" s="15">
        <f t="shared" si="47"/>
        <v>0</v>
      </c>
      <c r="BG59" s="25">
        <f t="shared" si="54"/>
        <v>5</v>
      </c>
      <c r="BI59" s="25" t="str">
        <f t="shared" si="55"/>
        <v>A4</v>
      </c>
      <c r="BJ59" s="93">
        <f>AM74+BG59</f>
        <v>8</v>
      </c>
      <c r="BL59" s="15">
        <f>SUMIF($AJ$55:$BF$55,"=A*",$AJ59:$BF59)+SUMIF($AI$56:$AI$73,"=A*",$AM$56:$AM$73)</f>
        <v>2</v>
      </c>
      <c r="BM59" s="15">
        <f>SUMIF($AJ$55:$BF$55,"=HB*",$AJ59:$BF59)+SUMIF($AI$56:$AI$73,"=HB*",$AM$56:$AM$73)</f>
        <v>1</v>
      </c>
      <c r="BN59" s="15">
        <f>SUMIF($AJ$55:$BF$55,"=M*",$AJ59:$BF59)+SUMIF($AI$56:$AI$73,"=M*",$AM$56:$AM$73)</f>
        <v>2</v>
      </c>
      <c r="BO59" s="15">
        <f>SUMIF($AJ$55:$BF$55,"=NI*",$AJ59:$BF59)+SUMIF($AI$56:$AI$73,"=NI*",$AM$56:$AM$73)</f>
        <v>1</v>
      </c>
      <c r="BP59" s="15">
        <f>SUMIF($AJ$55:$BF$55,"=P*",$AJ59:$BF59)+SUMIF($AI$56:$AI$73,"=P*",$AM$56:$AM$73)</f>
        <v>1</v>
      </c>
      <c r="BQ59" s="15">
        <f>SUMIF($AJ$55:$BF$55,"=R*",$AJ59:$BF59)+SUMIF($AI$56:$AI$73,"=R*",$AM$56:$AM$73)</f>
        <v>1</v>
      </c>
      <c r="BR59" s="15">
        <f>SUMIF($AJ$55:$BF$55,"=W*",$AJ59:$BF59)+SUMIF($AI$56:$AI$73,"=W*",$AM$56:$AM$73)</f>
        <v>0</v>
      </c>
      <c r="BS59" s="25">
        <f t="shared" si="56"/>
        <v>8</v>
      </c>
      <c r="BU59" s="31"/>
    </row>
    <row r="60" spans="1:73" x14ac:dyDescent="0.3">
      <c r="A60" s="137" t="s">
        <v>301</v>
      </c>
      <c r="B60" s="138">
        <v>0.48958333333333331</v>
      </c>
      <c r="C60" s="139" t="s">
        <v>250</v>
      </c>
      <c r="D60" s="48" t="str">
        <f t="shared" si="57"/>
        <v>11:45 AM PES</v>
      </c>
      <c r="E60" s="137" t="s">
        <v>323</v>
      </c>
      <c r="F60" s="138">
        <v>0.45833333333333331</v>
      </c>
      <c r="G60" s="142" t="s">
        <v>97</v>
      </c>
      <c r="H60" s="48" t="str">
        <f t="shared" si="58"/>
        <v>11:00 AM MMS</v>
      </c>
      <c r="I60" s="137" t="s">
        <v>413</v>
      </c>
      <c r="J60" s="138">
        <v>0.45833333333333331</v>
      </c>
      <c r="K60" s="142" t="s">
        <v>91</v>
      </c>
      <c r="L60" s="48" t="str">
        <f t="shared" si="48"/>
        <v>11:00 AM CSDA</v>
      </c>
      <c r="M60" s="137" t="s">
        <v>453</v>
      </c>
      <c r="N60" s="138">
        <v>0.47916666666666669</v>
      </c>
      <c r="O60" s="142" t="s">
        <v>114</v>
      </c>
      <c r="P60" s="48" t="str">
        <f t="shared" si="49"/>
        <v>11:30 AM RMS</v>
      </c>
      <c r="Q60" s="137" t="s">
        <v>477</v>
      </c>
      <c r="R60" s="138">
        <v>0.5625</v>
      </c>
      <c r="S60" s="139" t="s">
        <v>91</v>
      </c>
      <c r="T60" s="48" t="str">
        <f t="shared" si="50"/>
        <v>1:30 PM CSDA</v>
      </c>
      <c r="U60" s="137" t="s">
        <v>526</v>
      </c>
      <c r="V60" s="141">
        <v>0.45833333333333331</v>
      </c>
      <c r="W60" s="139" t="s">
        <v>97</v>
      </c>
      <c r="X60" s="48" t="str">
        <f t="shared" si="51"/>
        <v>11:00 AM MMS</v>
      </c>
      <c r="Y60" s="137" t="s">
        <v>468</v>
      </c>
      <c r="Z60" s="141">
        <v>0.48958333333333331</v>
      </c>
      <c r="AA60" s="139" t="s">
        <v>92</v>
      </c>
      <c r="AB60" s="48" t="str">
        <f t="shared" si="52"/>
        <v>11:45 AM FRES</v>
      </c>
      <c r="AC60" s="137" t="s">
        <v>556</v>
      </c>
      <c r="AD60" s="141">
        <v>0.51041666666666663</v>
      </c>
      <c r="AE60" s="139" t="s">
        <v>91</v>
      </c>
      <c r="AF60" s="48" t="str">
        <f t="shared" si="53"/>
        <v>12:15 PM CSDA</v>
      </c>
      <c r="AG60" s="226"/>
      <c r="AH60" s="230"/>
      <c r="AI60" s="25" t="str">
        <f>AN55</f>
        <v>HB1</v>
      </c>
      <c r="AJ60" s="15">
        <f t="shared" si="46"/>
        <v>0</v>
      </c>
      <c r="AK60" s="15">
        <f t="shared" si="46"/>
        <v>1</v>
      </c>
      <c r="AL60" s="15">
        <f t="shared" si="46"/>
        <v>0</v>
      </c>
      <c r="AM60" s="15">
        <f t="shared" si="46"/>
        <v>0</v>
      </c>
      <c r="AN60" s="15">
        <f t="shared" si="46"/>
        <v>0</v>
      </c>
      <c r="AO60" s="15">
        <f t="shared" si="46"/>
        <v>0</v>
      </c>
      <c r="AP60" s="15">
        <f t="shared" si="46"/>
        <v>0</v>
      </c>
      <c r="AQ60" s="15">
        <f t="shared" si="46"/>
        <v>0</v>
      </c>
      <c r="AR60" s="15">
        <f t="shared" si="46"/>
        <v>0</v>
      </c>
      <c r="AS60" s="15">
        <f>COUNTIF($A$57:$AE$75,$AI60&amp;" @ "&amp;AS$55)</f>
        <v>0</v>
      </c>
      <c r="AT60" s="15">
        <f t="shared" si="46"/>
        <v>1</v>
      </c>
      <c r="AU60" s="15">
        <f t="shared" si="46"/>
        <v>0</v>
      </c>
      <c r="AV60" s="15">
        <f t="shared" si="46"/>
        <v>0</v>
      </c>
      <c r="AW60" s="15">
        <f t="shared" si="46"/>
        <v>0</v>
      </c>
      <c r="AX60" s="15">
        <f t="shared" si="46"/>
        <v>0</v>
      </c>
      <c r="AY60" s="15">
        <f t="shared" si="46"/>
        <v>0</v>
      </c>
      <c r="AZ60" s="15">
        <f t="shared" si="47"/>
        <v>1</v>
      </c>
      <c r="BA60" s="15">
        <f t="shared" si="47"/>
        <v>0</v>
      </c>
      <c r="BG60" s="25">
        <f t="shared" si="54"/>
        <v>3</v>
      </c>
      <c r="BI60" s="25" t="str">
        <f t="shared" si="55"/>
        <v>HB1</v>
      </c>
      <c r="BJ60" s="93">
        <f>AN74+BG60</f>
        <v>7</v>
      </c>
      <c r="BL60" s="15">
        <f>SUMIF($AJ$55:$BF$55,"=A*",$AJ60:$BF60)+SUMIF($AI$56:$AI$73,"=A*",$AN$56:$AN$73)</f>
        <v>2</v>
      </c>
      <c r="BM60" s="15">
        <f>SUMIF($AJ$55:$BF$55,"=HB*",$AJ60:$BF60)+SUMIF($AI$56:$AI$73,"=HB*",$AN$56:$AN$73)</f>
        <v>2</v>
      </c>
      <c r="BN60" s="15">
        <f>SUMIF($AJ$55:$BF$55,"=M*",$AJ60:$BF60)+SUMIF($AI$56:$AI$73,"=M*",$AN$56:$AN$73)</f>
        <v>1</v>
      </c>
      <c r="BO60" s="15">
        <f>SUMIF($AJ$55:$BF$55,"=NI*",$AJ60:$BF60)+SUMIF($AI$56:$AI$73,"=NI*",$AN$56:$AN$73)</f>
        <v>0</v>
      </c>
      <c r="BP60" s="15">
        <f>SUMIF($AJ$55:$BF$55,"=P*",$AJ60:$BF60)+SUMIF($AI$56:$AI$73,"=P*",$AN$56:$AN$73)</f>
        <v>1</v>
      </c>
      <c r="BQ60" s="15">
        <f>SUMIF($AJ$55:$BF$55,"=R*",$AJ60:$BF60)+SUMIF($AI$56:$AI$73,"=R*",$AN$56:$AN$73)</f>
        <v>0</v>
      </c>
      <c r="BR60" s="15">
        <f>SUMIF($AJ$55:$BF$55,"=W*",$AJ60:$BF60)+SUMIF($AI$56:$AI$73,"=W*",$AN$56:$AN$73)</f>
        <v>1</v>
      </c>
      <c r="BS60" s="25">
        <f t="shared" si="56"/>
        <v>7</v>
      </c>
      <c r="BU60" s="31"/>
    </row>
    <row r="61" spans="1:73" x14ac:dyDescent="0.3">
      <c r="A61" s="137" t="s">
        <v>299</v>
      </c>
      <c r="B61" s="138">
        <v>0.54166666666666663</v>
      </c>
      <c r="C61" s="142" t="s">
        <v>92</v>
      </c>
      <c r="D61" s="48" t="str">
        <f t="shared" si="57"/>
        <v>1:00 PM FRES</v>
      </c>
      <c r="E61" s="137" t="s">
        <v>345</v>
      </c>
      <c r="F61" s="141">
        <v>0.51041666666666663</v>
      </c>
      <c r="G61" s="139" t="s">
        <v>98</v>
      </c>
      <c r="H61" s="48" t="str">
        <f t="shared" si="58"/>
        <v>12:15 PM AMS</v>
      </c>
      <c r="I61" s="137" t="s">
        <v>409</v>
      </c>
      <c r="J61" s="138">
        <v>0.51041666666666663</v>
      </c>
      <c r="K61" s="142" t="s">
        <v>91</v>
      </c>
      <c r="L61" s="48" t="str">
        <f t="shared" si="48"/>
        <v>12:15 PM CSDA</v>
      </c>
      <c r="M61" s="137" t="s">
        <v>474</v>
      </c>
      <c r="N61" s="141">
        <v>0.54166666666666663</v>
      </c>
      <c r="O61" s="139" t="s">
        <v>92</v>
      </c>
      <c r="P61" s="48" t="str">
        <f t="shared" si="49"/>
        <v>1:00 PM FRES</v>
      </c>
      <c r="Q61" s="137" t="s">
        <v>498</v>
      </c>
      <c r="R61" s="138">
        <v>0.61458333333333337</v>
      </c>
      <c r="S61" s="139" t="s">
        <v>98</v>
      </c>
      <c r="T61" s="48" t="str">
        <f t="shared" si="50"/>
        <v>2:45 PM AMS</v>
      </c>
      <c r="U61" s="137" t="s">
        <v>530</v>
      </c>
      <c r="V61" s="138">
        <v>0.51041666666666663</v>
      </c>
      <c r="W61" s="142" t="s">
        <v>98</v>
      </c>
      <c r="X61" s="48" t="str">
        <f t="shared" si="51"/>
        <v>12:15 PM AMS</v>
      </c>
      <c r="Y61" s="137" t="s">
        <v>511</v>
      </c>
      <c r="Z61" s="138">
        <v>0.51041666666666663</v>
      </c>
      <c r="AA61" s="139" t="s">
        <v>98</v>
      </c>
      <c r="AB61" s="48" t="str">
        <f t="shared" si="52"/>
        <v>12:15 PM AMS</v>
      </c>
      <c r="AC61" s="137" t="s">
        <v>558</v>
      </c>
      <c r="AD61" s="141">
        <v>0.54166666666666663</v>
      </c>
      <c r="AE61" s="139" t="s">
        <v>250</v>
      </c>
      <c r="AF61" s="48" t="str">
        <f t="shared" si="53"/>
        <v>1:00 PM PES</v>
      </c>
      <c r="AG61" s="226"/>
      <c r="AH61" s="230"/>
      <c r="AI61" s="25" t="str">
        <f>AO55</f>
        <v>HB2</v>
      </c>
      <c r="AJ61" s="15">
        <f t="shared" si="46"/>
        <v>0</v>
      </c>
      <c r="AK61" s="15">
        <f t="shared" si="46"/>
        <v>1</v>
      </c>
      <c r="AL61" s="15">
        <f t="shared" si="46"/>
        <v>0</v>
      </c>
      <c r="AM61" s="15">
        <f t="shared" si="46"/>
        <v>0</v>
      </c>
      <c r="AN61" s="15">
        <f t="shared" si="46"/>
        <v>1</v>
      </c>
      <c r="AO61" s="15">
        <f t="shared" si="46"/>
        <v>0</v>
      </c>
      <c r="AP61" s="15">
        <f t="shared" si="46"/>
        <v>0</v>
      </c>
      <c r="AQ61" s="15">
        <f t="shared" si="46"/>
        <v>0</v>
      </c>
      <c r="AR61" s="15">
        <f t="shared" si="46"/>
        <v>0</v>
      </c>
      <c r="AS61" s="15">
        <f t="shared" si="46"/>
        <v>0</v>
      </c>
      <c r="AT61" s="15">
        <f t="shared" si="46"/>
        <v>0</v>
      </c>
      <c r="AU61" s="15">
        <f t="shared" si="46"/>
        <v>0</v>
      </c>
      <c r="AV61" s="15">
        <f t="shared" si="46"/>
        <v>0</v>
      </c>
      <c r="AW61" s="15">
        <f t="shared" si="46"/>
        <v>0</v>
      </c>
      <c r="AX61" s="15">
        <f t="shared" si="46"/>
        <v>0</v>
      </c>
      <c r="AY61" s="15">
        <f t="shared" si="46"/>
        <v>0</v>
      </c>
      <c r="AZ61" s="15">
        <f t="shared" si="47"/>
        <v>0</v>
      </c>
      <c r="BA61" s="15">
        <f t="shared" si="47"/>
        <v>1</v>
      </c>
      <c r="BG61" s="25">
        <f t="shared" si="54"/>
        <v>3</v>
      </c>
      <c r="BI61" s="25" t="str">
        <f t="shared" si="55"/>
        <v>HB2</v>
      </c>
      <c r="BJ61" s="93">
        <f>AO74+BG61</f>
        <v>7</v>
      </c>
      <c r="BL61" s="15">
        <f>SUMIF($AJ$55:$BF$55,"=A*",$AJ61:$BF61)+SUMIF($AI$56:$AI$73,"=A*",$AO$56:$AO$73)</f>
        <v>2</v>
      </c>
      <c r="BM61" s="15">
        <f>SUMIF($AJ$55:$BF$55,"=HB*",$AJ61:$BF61)+SUMIF($AI$56:$AI$73,"=HB*",$AO$56:$AO$73)</f>
        <v>2</v>
      </c>
      <c r="BN61" s="15">
        <f>SUMIF($AJ$55:$BF$55,"=M*",$AJ61:$BF61)+SUMIF($AI$56:$AI$73,"=M*",$AO$56:$AO$73)</f>
        <v>1</v>
      </c>
      <c r="BO61" s="15">
        <f>SUMIF($AJ$55:$BF$55,"=NI*",$AJ61:$BF61)+SUMIF($AI$56:$AI$73,"=NI*",$AO$56:$AO$73)</f>
        <v>1</v>
      </c>
      <c r="BP61" s="15">
        <f>SUMIF($AJ$55:$BF$55,"=P*",$AJ61:$BF61)+SUMIF($AI$56:$AI$73,"=P*",$AO$56:$AO$73)</f>
        <v>0</v>
      </c>
      <c r="BQ61" s="15">
        <f>SUMIF($AJ$55:$BF$55,"=R*",$AJ61:$BF61)+SUMIF($AI$56:$AI$73,"=R*",$AO$56:$AO$73)</f>
        <v>0</v>
      </c>
      <c r="BR61" s="15">
        <f>SUMIF($AJ$55:$BF$55,"=W*",$AJ61:$BF61)+SUMIF($AI$56:$AI$73,"=W*",$AO$56:$AO$73)</f>
        <v>1</v>
      </c>
      <c r="BS61" s="25">
        <f t="shared" si="56"/>
        <v>7</v>
      </c>
      <c r="BU61" s="31"/>
    </row>
    <row r="62" spans="1:73" x14ac:dyDescent="0.3">
      <c r="A62" s="137"/>
      <c r="B62" s="138"/>
      <c r="C62" s="139"/>
      <c r="D62" s="48" t="str">
        <f t="shared" si="57"/>
        <v/>
      </c>
      <c r="E62" s="137" t="s">
        <v>322</v>
      </c>
      <c r="F62" s="44">
        <v>0.51041666666666663</v>
      </c>
      <c r="G62" s="142" t="s">
        <v>97</v>
      </c>
      <c r="H62" s="48" t="str">
        <f t="shared" si="58"/>
        <v>12:15 PM MMS</v>
      </c>
      <c r="I62" s="137" t="s">
        <v>412</v>
      </c>
      <c r="J62" s="138">
        <v>0.51041666666666663</v>
      </c>
      <c r="K62" s="142" t="s">
        <v>98</v>
      </c>
      <c r="L62" s="48" t="str">
        <f t="shared" si="48"/>
        <v>12:15 PM AMS</v>
      </c>
      <c r="M62" s="137" t="s">
        <v>472</v>
      </c>
      <c r="N62" s="141">
        <v>0.55208333333333337</v>
      </c>
      <c r="O62" s="139" t="s">
        <v>99</v>
      </c>
      <c r="P62" s="48" t="str">
        <f t="shared" si="49"/>
        <v>1:15 PM HBMS</v>
      </c>
      <c r="Q62" s="137" t="s">
        <v>501</v>
      </c>
      <c r="R62" s="141">
        <v>0.67708333333333337</v>
      </c>
      <c r="S62" s="139" t="s">
        <v>88</v>
      </c>
      <c r="T62" s="48" t="str">
        <f t="shared" si="50"/>
        <v>4:15 PM BMS</v>
      </c>
      <c r="U62" s="137" t="s">
        <v>464</v>
      </c>
      <c r="V62" s="138">
        <v>0.51041666666666663</v>
      </c>
      <c r="W62" s="139" t="s">
        <v>97</v>
      </c>
      <c r="X62" s="48" t="str">
        <f t="shared" si="51"/>
        <v>12:15 PM MMS</v>
      </c>
      <c r="Y62" s="137" t="s">
        <v>499</v>
      </c>
      <c r="Z62" s="141">
        <v>0.55208333333333337</v>
      </c>
      <c r="AA62" s="142" t="s">
        <v>99</v>
      </c>
      <c r="AB62" s="48" t="str">
        <f t="shared" si="52"/>
        <v>1:15 PM HBMS</v>
      </c>
      <c r="AC62" s="137" t="s">
        <v>557</v>
      </c>
      <c r="AD62" s="138">
        <v>0.5625</v>
      </c>
      <c r="AE62" s="139" t="s">
        <v>91</v>
      </c>
      <c r="AF62" s="48" t="str">
        <f t="shared" si="53"/>
        <v>1:30 PM CSDA</v>
      </c>
      <c r="AG62" s="226"/>
      <c r="AH62" s="230"/>
      <c r="AI62" s="25" t="str">
        <f>AP55</f>
        <v>HB3</v>
      </c>
      <c r="AJ62" s="15">
        <f t="shared" si="46"/>
        <v>0</v>
      </c>
      <c r="AK62" s="15">
        <f t="shared" si="46"/>
        <v>0</v>
      </c>
      <c r="AL62" s="15">
        <f t="shared" si="46"/>
        <v>0</v>
      </c>
      <c r="AM62" s="15">
        <f t="shared" si="46"/>
        <v>0</v>
      </c>
      <c r="AN62" s="15">
        <f t="shared" si="46"/>
        <v>1</v>
      </c>
      <c r="AO62" s="15">
        <f t="shared" si="46"/>
        <v>1</v>
      </c>
      <c r="AP62" s="15">
        <f t="shared" si="46"/>
        <v>0</v>
      </c>
      <c r="AQ62" s="15">
        <f t="shared" si="46"/>
        <v>0</v>
      </c>
      <c r="AR62" s="15">
        <f t="shared" si="46"/>
        <v>0</v>
      </c>
      <c r="AS62" s="15">
        <f t="shared" si="46"/>
        <v>1</v>
      </c>
      <c r="AT62" s="15">
        <f t="shared" si="46"/>
        <v>0</v>
      </c>
      <c r="AU62" s="15">
        <f t="shared" si="46"/>
        <v>0</v>
      </c>
      <c r="AV62" s="15">
        <f t="shared" si="46"/>
        <v>0</v>
      </c>
      <c r="AW62" s="15">
        <f t="shared" si="46"/>
        <v>0</v>
      </c>
      <c r="AX62" s="15">
        <f t="shared" si="46"/>
        <v>0</v>
      </c>
      <c r="AY62" s="15">
        <f t="shared" si="46"/>
        <v>0</v>
      </c>
      <c r="AZ62" s="15">
        <f t="shared" si="47"/>
        <v>1</v>
      </c>
      <c r="BA62" s="15">
        <f t="shared" si="47"/>
        <v>0</v>
      </c>
      <c r="BG62" s="25">
        <f t="shared" si="54"/>
        <v>4</v>
      </c>
      <c r="BI62" s="25" t="str">
        <f t="shared" si="55"/>
        <v>HB3</v>
      </c>
      <c r="BJ62" s="93">
        <f>AP74+BG62</f>
        <v>7</v>
      </c>
      <c r="BL62" s="15">
        <f>SUMIF($AJ$55:$BF$55,"=A*",$AJ62:$BF62)+SUMIF($AI$56:$AI$73,"=A*",$AP$56:$AP$73)</f>
        <v>1</v>
      </c>
      <c r="BM62" s="15">
        <f>SUMIF($AJ$55:$BF$55,"=HB*",$AJ62:$BF62)+SUMIF($AI$56:$AI$73,"=HB*",$AP$56:$AP$73)</f>
        <v>2</v>
      </c>
      <c r="BN62" s="15">
        <f>SUMIF($AJ$55:$BF$55,"=M*",$AJ62:$BF62)+SUMIF($AI$56:$AI$73,"=M*",$AP$56:$AP$73)</f>
        <v>2</v>
      </c>
      <c r="BO62" s="15">
        <f>SUMIF($AJ$55:$BF$55,"=NI*",$AJ62:$BF62)+SUMIF($AI$56:$AI$73,"=NI*",$AP$56:$AP$73)</f>
        <v>1</v>
      </c>
      <c r="BP62" s="15">
        <f>SUMIF($AJ$55:$BF$55,"=P*",$AJ62:$BF62)+SUMIF($AI$56:$AI$73,"=P*",$AP$56:$AP$73)</f>
        <v>0</v>
      </c>
      <c r="BQ62" s="15">
        <f>SUMIF($AJ$55:$BF$55,"=R*",$AJ62:$BF62)+SUMIF($AI$56:$AI$73,"=R*",$AP$56:$AP$73)</f>
        <v>0</v>
      </c>
      <c r="BR62" s="15">
        <f>SUMIF($AJ$55:$BF$55,"=W*",$AJ62:$BF62)+SUMIF($AI$56:$AI$73,"=W*",$AP$56:$AP$73)</f>
        <v>1</v>
      </c>
      <c r="BS62" s="25">
        <f t="shared" si="56"/>
        <v>7</v>
      </c>
      <c r="BU62" s="31"/>
    </row>
    <row r="63" spans="1:73" x14ac:dyDescent="0.3">
      <c r="A63" s="137"/>
      <c r="B63" s="138"/>
      <c r="C63" s="142"/>
      <c r="D63" s="48" t="str">
        <f t="shared" si="57"/>
        <v/>
      </c>
      <c r="E63" s="137" t="s">
        <v>137</v>
      </c>
      <c r="F63" s="138">
        <v>0.52083333333333337</v>
      </c>
      <c r="G63" s="139" t="s">
        <v>88</v>
      </c>
      <c r="H63" s="48" t="str">
        <f t="shared" si="58"/>
        <v>12:30 PM BMS</v>
      </c>
      <c r="I63" s="137" t="s">
        <v>410</v>
      </c>
      <c r="J63" s="138">
        <v>0.5625</v>
      </c>
      <c r="K63" s="142" t="s">
        <v>98</v>
      </c>
      <c r="L63" s="48" t="str">
        <f t="shared" si="48"/>
        <v>1:30 PM AMS</v>
      </c>
      <c r="M63" s="137" t="s">
        <v>427</v>
      </c>
      <c r="N63" s="141">
        <v>0.5625</v>
      </c>
      <c r="O63" s="139" t="s">
        <v>91</v>
      </c>
      <c r="P63" s="48" t="str">
        <f t="shared" si="49"/>
        <v>1:30 PM CSDA</v>
      </c>
      <c r="Q63" s="137" t="s">
        <v>502</v>
      </c>
      <c r="R63" s="138">
        <v>0.72916666666666663</v>
      </c>
      <c r="S63" s="139" t="s">
        <v>88</v>
      </c>
      <c r="T63" s="48" t="str">
        <f t="shared" si="50"/>
        <v>5:30 PM BMS</v>
      </c>
      <c r="U63" s="137" t="s">
        <v>529</v>
      </c>
      <c r="V63" s="141">
        <v>0.54166666666666663</v>
      </c>
      <c r="W63" s="139" t="s">
        <v>92</v>
      </c>
      <c r="X63" s="48" t="str">
        <f t="shared" si="51"/>
        <v>1:00 PM FRES</v>
      </c>
      <c r="Y63" s="137" t="s">
        <v>544</v>
      </c>
      <c r="Z63" s="138">
        <v>0.5625</v>
      </c>
      <c r="AA63" s="139" t="s">
        <v>98</v>
      </c>
      <c r="AB63" s="48" t="str">
        <f t="shared" si="52"/>
        <v>1:30 PM AMS</v>
      </c>
      <c r="AC63" s="137" t="s">
        <v>400</v>
      </c>
      <c r="AD63" s="141">
        <v>0.57291666666666663</v>
      </c>
      <c r="AE63" s="139" t="s">
        <v>88</v>
      </c>
      <c r="AF63" s="48" t="str">
        <f t="shared" si="53"/>
        <v>1:45 PM BMS</v>
      </c>
      <c r="AG63" s="226"/>
      <c r="AH63" s="230"/>
      <c r="AI63" s="25" t="str">
        <f>AQ55</f>
        <v>M1</v>
      </c>
      <c r="AJ63" s="15">
        <f t="shared" si="46"/>
        <v>0</v>
      </c>
      <c r="AK63" s="15">
        <f t="shared" si="46"/>
        <v>0</v>
      </c>
      <c r="AL63" s="15">
        <f t="shared" si="46"/>
        <v>0</v>
      </c>
      <c r="AM63" s="15">
        <f t="shared" si="46"/>
        <v>1</v>
      </c>
      <c r="AN63" s="15">
        <f t="shared" si="46"/>
        <v>0</v>
      </c>
      <c r="AO63" s="15">
        <f t="shared" si="46"/>
        <v>0</v>
      </c>
      <c r="AP63" s="15">
        <f t="shared" si="46"/>
        <v>1</v>
      </c>
      <c r="AQ63" s="15">
        <f t="shared" si="46"/>
        <v>0</v>
      </c>
      <c r="AR63" s="15">
        <f t="shared" si="46"/>
        <v>0</v>
      </c>
      <c r="AS63" s="15">
        <f t="shared" si="46"/>
        <v>0</v>
      </c>
      <c r="AT63" s="15">
        <f t="shared" si="46"/>
        <v>0</v>
      </c>
      <c r="AU63" s="15">
        <f t="shared" si="46"/>
        <v>0</v>
      </c>
      <c r="AV63" s="15">
        <f t="shared" si="46"/>
        <v>0</v>
      </c>
      <c r="AW63" s="15">
        <f t="shared" si="46"/>
        <v>0</v>
      </c>
      <c r="AX63" s="15">
        <f t="shared" si="46"/>
        <v>0</v>
      </c>
      <c r="AY63" s="15">
        <f t="shared" si="46"/>
        <v>0</v>
      </c>
      <c r="AZ63" s="15">
        <f t="shared" si="47"/>
        <v>0</v>
      </c>
      <c r="BA63" s="15">
        <f t="shared" si="47"/>
        <v>0</v>
      </c>
      <c r="BG63" s="25">
        <f t="shared" si="54"/>
        <v>2</v>
      </c>
      <c r="BI63" s="25" t="str">
        <f t="shared" si="55"/>
        <v>M1</v>
      </c>
      <c r="BJ63" s="93">
        <f>AQ74+BG63</f>
        <v>5</v>
      </c>
      <c r="BL63" s="15">
        <f>SUMIF($AJ$55:$BF$55,"=A*",$AJ63:$BF63)+SUMIF($AI$56:$AI$73,"=A*",$AQ$56:$AQ$73)</f>
        <v>1</v>
      </c>
      <c r="BM63" s="15">
        <f>SUMIF($AJ$55:$BF$55,"=HB*",$AJ63:$BF63)+SUMIF($AI$56:$AI$73,"=HB*",$AQ$56:$AQ$73)</f>
        <v>1</v>
      </c>
      <c r="BN63" s="15">
        <f>SUMIF($AJ$55:$BF$55,"=M*",$AJ63:$BF63)+SUMIF($AI$56:$AI$73,"=M*",$AQ$56:$AQ$73)</f>
        <v>1</v>
      </c>
      <c r="BO63" s="15">
        <f>SUMIF($AJ$55:$BF$55,"=NI*",$AJ63:$BF63)+SUMIF($AI$56:$AI$73,"=NI*",$AQ$56:$AQ$73)</f>
        <v>0</v>
      </c>
      <c r="BP63" s="15">
        <f>SUMIF($AJ$55:$BF$55,"=P*",$AJ63:$BF63)+SUMIF($AI$56:$AI$73,"=P*",$AQ$56:$AQ$73)</f>
        <v>1</v>
      </c>
      <c r="BQ63" s="15">
        <f>SUMIF($AJ$55:$BF$55,"=R*",$AJ63:$BF63)+SUMIF($AI$56:$AI$73,"=R*",$AQ$56:$AQ$73)</f>
        <v>0</v>
      </c>
      <c r="BR63" s="15">
        <f>SUMIF($AJ$55:$BF$55,"=W*",$AJ63:$BF63)+SUMIF($AI$56:$AI$73,"=W*",$AQ$56:$AQ$73)</f>
        <v>1</v>
      </c>
      <c r="BS63" s="25">
        <f t="shared" si="56"/>
        <v>5</v>
      </c>
      <c r="BU63" s="31"/>
    </row>
    <row r="64" spans="1:73" x14ac:dyDescent="0.3">
      <c r="A64" s="137"/>
      <c r="B64" s="138"/>
      <c r="C64" s="142"/>
      <c r="D64" s="48" t="str">
        <f t="shared" si="57"/>
        <v/>
      </c>
      <c r="E64" s="137" t="s">
        <v>148</v>
      </c>
      <c r="F64" s="138">
        <v>0.5625</v>
      </c>
      <c r="G64" s="142" t="s">
        <v>98</v>
      </c>
      <c r="H64" s="48" t="str">
        <f t="shared" si="58"/>
        <v>1:30 PM AMS</v>
      </c>
      <c r="I64" s="137" t="s">
        <v>404</v>
      </c>
      <c r="J64" s="141">
        <v>0.58333333333333337</v>
      </c>
      <c r="K64" s="142" t="s">
        <v>114</v>
      </c>
      <c r="L64" s="48" t="str">
        <f t="shared" si="48"/>
        <v>2:00 PM RMS</v>
      </c>
      <c r="M64" s="137" t="s">
        <v>473</v>
      </c>
      <c r="N64" s="138">
        <v>0.61458333333333337</v>
      </c>
      <c r="O64" s="142" t="s">
        <v>98</v>
      </c>
      <c r="P64" s="48" t="str">
        <f t="shared" si="49"/>
        <v>2:45 PM AMS</v>
      </c>
      <c r="Q64" s="137"/>
      <c r="R64" s="138"/>
      <c r="S64" s="139"/>
      <c r="T64" s="48" t="str">
        <f t="shared" ref="T64:T73" si="59">IF(R64="","",TEXT(R64,"h:mm AM/PM")&amp;" "&amp;S64)</f>
        <v/>
      </c>
      <c r="U64" s="137" t="s">
        <v>528</v>
      </c>
      <c r="V64" s="138">
        <v>0.59375</v>
      </c>
      <c r="W64" s="139" t="s">
        <v>92</v>
      </c>
      <c r="X64" s="48" t="str">
        <f t="shared" si="51"/>
        <v>2:15 PM FRES</v>
      </c>
      <c r="Y64" s="137" t="s">
        <v>545</v>
      </c>
      <c r="Z64" s="141">
        <v>0.5625</v>
      </c>
      <c r="AA64" s="142" t="s">
        <v>91</v>
      </c>
      <c r="AB64" s="48" t="str">
        <f t="shared" si="52"/>
        <v>1:30 PM CSDA</v>
      </c>
      <c r="AC64" s="137"/>
      <c r="AD64" s="141"/>
      <c r="AE64" s="139"/>
      <c r="AF64" s="48" t="str">
        <f t="shared" si="53"/>
        <v/>
      </c>
      <c r="AG64" s="226"/>
      <c r="AH64" s="230"/>
      <c r="AI64" s="25" t="str">
        <f>AR55</f>
        <v>M2</v>
      </c>
      <c r="AJ64" s="15">
        <f t="shared" si="46"/>
        <v>1</v>
      </c>
      <c r="AK64" s="15">
        <f t="shared" si="46"/>
        <v>0</v>
      </c>
      <c r="AL64" s="15">
        <f t="shared" si="46"/>
        <v>0</v>
      </c>
      <c r="AM64" s="15">
        <f t="shared" si="46"/>
        <v>0</v>
      </c>
      <c r="AN64" s="15">
        <f t="shared" si="46"/>
        <v>0</v>
      </c>
      <c r="AO64" s="15">
        <f t="shared" si="46"/>
        <v>1</v>
      </c>
      <c r="AP64" s="15">
        <f t="shared" si="46"/>
        <v>0</v>
      </c>
      <c r="AQ64" s="15">
        <f t="shared" si="46"/>
        <v>0</v>
      </c>
      <c r="AR64" s="15">
        <f t="shared" si="46"/>
        <v>0</v>
      </c>
      <c r="AS64" s="15">
        <f t="shared" si="46"/>
        <v>0</v>
      </c>
      <c r="AT64" s="15">
        <f t="shared" si="46"/>
        <v>0</v>
      </c>
      <c r="AU64" s="15">
        <f t="shared" si="46"/>
        <v>0</v>
      </c>
      <c r="AV64" s="15">
        <f t="shared" si="46"/>
        <v>0</v>
      </c>
      <c r="AW64" s="15">
        <f t="shared" si="46"/>
        <v>0</v>
      </c>
      <c r="AX64" s="15">
        <f t="shared" si="46"/>
        <v>0</v>
      </c>
      <c r="AY64" s="15">
        <f t="shared" si="46"/>
        <v>0</v>
      </c>
      <c r="AZ64" s="15">
        <f t="shared" si="47"/>
        <v>0</v>
      </c>
      <c r="BA64" s="15">
        <f t="shared" si="47"/>
        <v>0</v>
      </c>
      <c r="BG64" s="25">
        <f t="shared" si="54"/>
        <v>2</v>
      </c>
      <c r="BI64" s="25" t="str">
        <f t="shared" si="55"/>
        <v>M2</v>
      </c>
      <c r="BJ64" s="93">
        <f>AR74+BG64</f>
        <v>5</v>
      </c>
      <c r="BL64" s="15">
        <f>SUMIF($AJ$55:$BF$55,"=A*",$AJ64:$BF64)+SUMIF($AI$56:$AI$73,"=A*",$AR$56:$AR$73)</f>
        <v>1</v>
      </c>
      <c r="BM64" s="15">
        <f>SUMIF($AJ$55:$BF$55,"=HB*",$AJ64:$BF64)+SUMIF($AI$56:$AI$73,"=HB*",$AR$56:$AR$73)</f>
        <v>1</v>
      </c>
      <c r="BN64" s="15">
        <f>SUMIF($AJ$55:$BF$55,"=M*",$AJ64:$BF64)+SUMIF($AI$56:$AI$73,"=M*",$AR$56:$AR$73)</f>
        <v>1</v>
      </c>
      <c r="BO64" s="15">
        <f>SUMIF($AJ$55:$BF$55,"=NI*",$AJ64:$BF64)+SUMIF($AI$56:$AI$73,"=NI*",$AR$56:$AR$73)</f>
        <v>1</v>
      </c>
      <c r="BP64" s="15">
        <f>SUMIF($AJ$55:$BF$55,"=P*",$AJ64:$BF64)+SUMIF($AI$56:$AI$73,"=P*",$AR$56:$AR$73)</f>
        <v>1</v>
      </c>
      <c r="BQ64" s="15">
        <f>SUMIF($AJ$55:$BF$55,"=R*",$AJ64:$BF64)+SUMIF($AI$56:$AI$73,"=R*",$AR$56:$AR$73)</f>
        <v>0</v>
      </c>
      <c r="BR64" s="15">
        <f>SUMIF($AJ$55:$BF$55,"=W*",$AJ64:$BF64)+SUMIF($AI$56:$AI$73,"=W*",$AR$56:$AR$73)</f>
        <v>0</v>
      </c>
      <c r="BS64" s="25">
        <f t="shared" si="56"/>
        <v>5</v>
      </c>
      <c r="BU64" s="31"/>
    </row>
    <row r="65" spans="1:73" x14ac:dyDescent="0.3">
      <c r="A65" s="137"/>
      <c r="B65" s="138"/>
      <c r="C65" s="142"/>
      <c r="D65" s="48" t="str">
        <f t="shared" si="57"/>
        <v/>
      </c>
      <c r="E65" s="137" t="s">
        <v>321</v>
      </c>
      <c r="F65" s="138">
        <v>0.57291666666666663</v>
      </c>
      <c r="G65" s="142" t="s">
        <v>88</v>
      </c>
      <c r="H65" s="48" t="str">
        <f t="shared" si="58"/>
        <v>1:45 PM BMS</v>
      </c>
      <c r="I65" s="137" t="s">
        <v>408</v>
      </c>
      <c r="J65" s="138">
        <v>0.59375</v>
      </c>
      <c r="K65" s="142" t="s">
        <v>92</v>
      </c>
      <c r="L65" s="48" t="str">
        <f t="shared" si="48"/>
        <v>2:15 PM FRES</v>
      </c>
      <c r="M65" s="137" t="s">
        <v>482</v>
      </c>
      <c r="N65" s="138">
        <v>0.625</v>
      </c>
      <c r="O65" s="142" t="s">
        <v>88</v>
      </c>
      <c r="P65" s="48" t="str">
        <f t="shared" si="49"/>
        <v>3:00 PM BMS</v>
      </c>
      <c r="Q65" s="137"/>
      <c r="R65" s="141"/>
      <c r="S65" s="139"/>
      <c r="T65" s="48" t="str">
        <f t="shared" si="59"/>
        <v/>
      </c>
      <c r="U65" s="137" t="s">
        <v>527</v>
      </c>
      <c r="V65" s="141">
        <v>0.625</v>
      </c>
      <c r="W65" s="139" t="s">
        <v>88</v>
      </c>
      <c r="X65" s="48" t="str">
        <f t="shared" si="51"/>
        <v>3:00 PM BMS</v>
      </c>
      <c r="Y65" s="137" t="s">
        <v>546</v>
      </c>
      <c r="Z65" s="138">
        <v>0.61458333333333337</v>
      </c>
      <c r="AA65" s="139" t="s">
        <v>98</v>
      </c>
      <c r="AB65" s="48" t="str">
        <f t="shared" si="52"/>
        <v>2:45 PM AMS</v>
      </c>
      <c r="AC65" s="137"/>
      <c r="AD65" s="141"/>
      <c r="AE65" s="142"/>
      <c r="AF65" s="48" t="str">
        <f t="shared" si="53"/>
        <v/>
      </c>
      <c r="AG65" s="226"/>
      <c r="AH65" s="230"/>
      <c r="AI65" s="25" t="str">
        <f>AS55</f>
        <v>M3</v>
      </c>
      <c r="AJ65" s="15">
        <f t="shared" si="46"/>
        <v>0</v>
      </c>
      <c r="AK65" s="15">
        <f t="shared" si="46"/>
        <v>0</v>
      </c>
      <c r="AL65" s="15">
        <f t="shared" si="46"/>
        <v>1</v>
      </c>
      <c r="AM65" s="15">
        <f t="shared" si="46"/>
        <v>0</v>
      </c>
      <c r="AN65" s="15">
        <f t="shared" si="46"/>
        <v>0</v>
      </c>
      <c r="AO65" s="15">
        <f t="shared" si="46"/>
        <v>0</v>
      </c>
      <c r="AP65" s="15">
        <f t="shared" si="46"/>
        <v>0</v>
      </c>
      <c r="AQ65" s="15">
        <f t="shared" si="46"/>
        <v>1</v>
      </c>
      <c r="AR65" s="15">
        <f t="shared" si="46"/>
        <v>0</v>
      </c>
      <c r="AS65" s="15">
        <f t="shared" si="46"/>
        <v>0</v>
      </c>
      <c r="AT65" s="15">
        <f t="shared" si="46"/>
        <v>0</v>
      </c>
      <c r="AU65" s="15">
        <f t="shared" si="46"/>
        <v>0</v>
      </c>
      <c r="AV65" s="15">
        <f t="shared" si="46"/>
        <v>0</v>
      </c>
      <c r="AW65" s="15">
        <f t="shared" si="46"/>
        <v>0</v>
      </c>
      <c r="AX65" s="15">
        <f t="shared" si="46"/>
        <v>0</v>
      </c>
      <c r="AY65" s="15">
        <f t="shared" si="46"/>
        <v>0</v>
      </c>
      <c r="AZ65" s="15">
        <f t="shared" si="47"/>
        <v>0</v>
      </c>
      <c r="BA65" s="15">
        <f t="shared" si="47"/>
        <v>0</v>
      </c>
      <c r="BG65" s="25">
        <f t="shared" si="54"/>
        <v>2</v>
      </c>
      <c r="BI65" s="25" t="str">
        <f t="shared" si="55"/>
        <v>M3</v>
      </c>
      <c r="BJ65" s="93">
        <f>AS74+BG65</f>
        <v>5</v>
      </c>
      <c r="BL65" s="15">
        <f>SUMIF($AJ$55:$BF$55,"=A*",$AJ65:$BF65)+SUMIF($AI$56:$AI$73,"=A*",$AS$56:$AS$73)</f>
        <v>2</v>
      </c>
      <c r="BM65" s="15">
        <f>SUMIF($AJ$55:$BF$55,"=HB*",$AJ65:$BF65)+SUMIF($AI$56:$AI$73,"=HB*",$AS$56:$AS$73)</f>
        <v>1</v>
      </c>
      <c r="BN65" s="15">
        <f>SUMIF($AJ$55:$BF$55,"=M*",$AJ65:$BF65)+SUMIF($AI$56:$AI$73,"=M*",$AS$56:$AS$73)</f>
        <v>1</v>
      </c>
      <c r="BO65" s="15">
        <f>SUMIF($AJ$55:$BF$55,"=NI*",$AJ65:$BF65)+SUMIF($AI$56:$AI$73,"=NI*",$AS$56:$AS$73)</f>
        <v>0</v>
      </c>
      <c r="BP65" s="15">
        <f>SUMIF($AJ$55:$BF$55,"=P*",$AJ65:$BF65)+SUMIF($AI$56:$AI$73,"=P*",$AS$56:$AS$73)</f>
        <v>0</v>
      </c>
      <c r="BQ65" s="15">
        <f>SUMIF($AJ$55:$BF$55,"=R*",$AJ65:$BF65)+SUMIF($AI$56:$AI$73,"=R*",$AS$56:$AS$73)</f>
        <v>0</v>
      </c>
      <c r="BR65" s="15">
        <f>SUMIF($AJ$55:$BF$55,"=W*",$AJ65:$BF65)+SUMIF($AI$56:$AI$73,"=W*",$AS$56:$AS$73)</f>
        <v>1</v>
      </c>
      <c r="BS65" s="25">
        <f t="shared" si="56"/>
        <v>5</v>
      </c>
      <c r="BU65" s="31"/>
    </row>
    <row r="66" spans="1:73" x14ac:dyDescent="0.3">
      <c r="A66" s="137"/>
      <c r="B66" s="140"/>
      <c r="C66" s="139"/>
      <c r="D66" s="48" t="str">
        <f t="shared" si="57"/>
        <v/>
      </c>
      <c r="E66" s="137"/>
      <c r="F66" s="140"/>
      <c r="G66" s="139"/>
      <c r="H66" s="48" t="str">
        <f t="shared" si="58"/>
        <v/>
      </c>
      <c r="I66" s="137"/>
      <c r="J66" s="140"/>
      <c r="K66" s="140"/>
      <c r="L66" s="48" t="str">
        <f t="shared" ref="L66:L73" si="60">IF(J66="","",TEXT(J66,"h:mm AM/PM")&amp;" "&amp;K66)</f>
        <v/>
      </c>
      <c r="M66" s="137"/>
      <c r="N66" s="140"/>
      <c r="O66" s="139"/>
      <c r="P66" s="48" t="str">
        <f t="shared" ref="P66:P73" si="61">IF(N66="","",TEXT(N66,"h:mm AM/PM")&amp;" "&amp;O66)</f>
        <v/>
      </c>
      <c r="Q66" s="137"/>
      <c r="R66" s="138"/>
      <c r="S66" s="142"/>
      <c r="T66" s="48" t="str">
        <f t="shared" si="59"/>
        <v/>
      </c>
      <c r="U66" s="137"/>
      <c r="V66" s="138"/>
      <c r="W66" s="142"/>
      <c r="X66" s="48" t="str">
        <f t="shared" si="51"/>
        <v/>
      </c>
      <c r="Y66" s="137"/>
      <c r="Z66" s="138"/>
      <c r="AA66" s="142"/>
      <c r="AB66" s="48" t="str">
        <f t="shared" si="52"/>
        <v/>
      </c>
      <c r="AC66" s="137"/>
      <c r="AD66" s="138"/>
      <c r="AE66" s="142"/>
      <c r="AF66" s="48" t="str">
        <f t="shared" si="53"/>
        <v/>
      </c>
      <c r="AG66" s="226"/>
      <c r="AH66" s="230"/>
      <c r="AI66" s="25" t="str">
        <f>AT55</f>
        <v>M4</v>
      </c>
      <c r="AJ66" s="15">
        <f t="shared" si="46"/>
        <v>0</v>
      </c>
      <c r="AK66" s="15">
        <f t="shared" si="46"/>
        <v>0</v>
      </c>
      <c r="AL66" s="15">
        <f t="shared" si="46"/>
        <v>0</v>
      </c>
      <c r="AM66" s="15">
        <f t="shared" si="46"/>
        <v>0</v>
      </c>
      <c r="AN66" s="15">
        <f t="shared" si="46"/>
        <v>0</v>
      </c>
      <c r="AO66" s="15">
        <f t="shared" si="46"/>
        <v>0</v>
      </c>
      <c r="AP66" s="15">
        <f t="shared" si="46"/>
        <v>0</v>
      </c>
      <c r="AQ66" s="15">
        <f t="shared" si="46"/>
        <v>0</v>
      </c>
      <c r="AR66" s="15">
        <f t="shared" si="46"/>
        <v>1</v>
      </c>
      <c r="AS66" s="15">
        <f t="shared" si="46"/>
        <v>0</v>
      </c>
      <c r="AT66" s="15">
        <f t="shared" si="46"/>
        <v>0</v>
      </c>
      <c r="AU66" s="15">
        <f t="shared" si="46"/>
        <v>0</v>
      </c>
      <c r="AV66" s="15">
        <f t="shared" si="46"/>
        <v>0</v>
      </c>
      <c r="AW66" s="15">
        <f t="shared" si="46"/>
        <v>0</v>
      </c>
      <c r="AX66" s="15">
        <f t="shared" ref="AJ66:AY73" si="62">COUNTIF($A$57:$AE$75,$AI66&amp;" @ "&amp;AX$55)</f>
        <v>0</v>
      </c>
      <c r="AY66" s="15">
        <f t="shared" si="62"/>
        <v>0</v>
      </c>
      <c r="AZ66" s="15">
        <f t="shared" si="47"/>
        <v>0</v>
      </c>
      <c r="BA66" s="15">
        <f t="shared" si="47"/>
        <v>0</v>
      </c>
      <c r="BG66" s="25">
        <f t="shared" si="54"/>
        <v>1</v>
      </c>
      <c r="BI66" s="25" t="str">
        <f t="shared" si="55"/>
        <v>M4</v>
      </c>
      <c r="BJ66" s="93">
        <f>AT74+BG66</f>
        <v>5</v>
      </c>
      <c r="BL66" s="15">
        <f>SUMIF($AJ$55:$BF$55,"=A*",$AJ66:$BF66)+SUMIF($AI$56:$AI$73,"=A*",$AT$56:$AT$73)</f>
        <v>1</v>
      </c>
      <c r="BM66" s="15">
        <f>SUMIF($AJ$55:$BF$55,"=HB*",$AJ66:$BF66)+SUMIF($AI$56:$AI$73,"=HB*",$AT$56:$AT$73)</f>
        <v>1</v>
      </c>
      <c r="BN66" s="15">
        <f>SUMIF($AJ$55:$BF$55,"=M*",$AJ66:$BF66)+SUMIF($AI$56:$AI$73,"=M*",$AT$56:$AT$73)</f>
        <v>1</v>
      </c>
      <c r="BO66" s="15">
        <f>SUMIF($AJ$55:$BF$55,"=NI*",$AJ66:$BF66)+SUMIF($AI$56:$AI$73,"=NI*",$AT$56:$AT$73)</f>
        <v>0</v>
      </c>
      <c r="BP66" s="15">
        <f>SUMIF($AJ$55:$BF$55,"=P*",$AJ66:$BF66)+SUMIF($AI$56:$AI$73,"=P*",$AT$56:$AT$73)</f>
        <v>0</v>
      </c>
      <c r="BQ66" s="15">
        <f>SUMIF($AJ$55:$BF$55,"=R*",$AJ66:$BF66)+SUMIF($AI$56:$AI$73,"=R*",$AT$56:$AT$73)</f>
        <v>1</v>
      </c>
      <c r="BR66" s="15">
        <f>SUMIF($AJ$55:$BF$55,"=W*",$AJ66:$BF66)+SUMIF($AI$56:$AI$73,"=W*",$AT$56:$AT$73)</f>
        <v>1</v>
      </c>
      <c r="BS66" s="25">
        <f t="shared" si="56"/>
        <v>5</v>
      </c>
      <c r="BU66" s="31"/>
    </row>
    <row r="67" spans="1:73" x14ac:dyDescent="0.3">
      <c r="A67" s="137"/>
      <c r="B67" s="140"/>
      <c r="C67" s="139"/>
      <c r="D67" s="48" t="str">
        <f t="shared" si="57"/>
        <v/>
      </c>
      <c r="E67" s="137"/>
      <c r="F67" s="140"/>
      <c r="G67" s="139"/>
      <c r="H67" s="48" t="str">
        <f t="shared" si="58"/>
        <v/>
      </c>
      <c r="I67" s="137"/>
      <c r="J67" s="140"/>
      <c r="K67" s="139"/>
      <c r="L67" s="48" t="str">
        <f t="shared" si="60"/>
        <v/>
      </c>
      <c r="M67" s="137"/>
      <c r="N67" s="140"/>
      <c r="O67" s="139"/>
      <c r="P67" s="48" t="str">
        <f t="shared" si="61"/>
        <v/>
      </c>
      <c r="Q67" s="137"/>
      <c r="R67" s="140"/>
      <c r="S67" s="139"/>
      <c r="T67" s="48" t="str">
        <f t="shared" si="59"/>
        <v/>
      </c>
      <c r="U67" s="137"/>
      <c r="V67" s="138"/>
      <c r="W67" s="139"/>
      <c r="X67" s="48" t="str">
        <f t="shared" si="51"/>
        <v/>
      </c>
      <c r="Y67" s="137"/>
      <c r="Z67" s="138"/>
      <c r="AA67" s="139"/>
      <c r="AB67" s="48" t="str">
        <f t="shared" si="52"/>
        <v/>
      </c>
      <c r="AC67" s="137"/>
      <c r="AD67" s="138"/>
      <c r="AE67" s="142"/>
      <c r="AF67" s="48" t="str">
        <f t="shared" si="53"/>
        <v/>
      </c>
      <c r="AG67" s="226"/>
      <c r="AH67" s="230"/>
      <c r="AI67" s="25" t="str">
        <f>AU55</f>
        <v>NI1</v>
      </c>
      <c r="AJ67" s="15">
        <f t="shared" si="62"/>
        <v>0</v>
      </c>
      <c r="AK67" s="15">
        <f t="shared" si="62"/>
        <v>0</v>
      </c>
      <c r="AL67" s="15">
        <f t="shared" si="62"/>
        <v>0</v>
      </c>
      <c r="AM67" s="15">
        <f t="shared" si="62"/>
        <v>0</v>
      </c>
      <c r="AN67" s="15">
        <f t="shared" si="62"/>
        <v>0</v>
      </c>
      <c r="AO67" s="15">
        <f t="shared" si="62"/>
        <v>1</v>
      </c>
      <c r="AP67" s="15">
        <f t="shared" si="62"/>
        <v>0</v>
      </c>
      <c r="AQ67" s="15">
        <f t="shared" si="62"/>
        <v>0</v>
      </c>
      <c r="AR67" s="15">
        <f t="shared" si="62"/>
        <v>1</v>
      </c>
      <c r="AS67" s="15">
        <f t="shared" si="62"/>
        <v>0</v>
      </c>
      <c r="AT67" s="15">
        <f t="shared" si="62"/>
        <v>0</v>
      </c>
      <c r="AU67" s="15">
        <f t="shared" si="62"/>
        <v>0</v>
      </c>
      <c r="AV67" s="15">
        <f t="shared" si="62"/>
        <v>0</v>
      </c>
      <c r="AW67" s="15">
        <f t="shared" si="62"/>
        <v>1</v>
      </c>
      <c r="AX67" s="15">
        <f t="shared" si="62"/>
        <v>0</v>
      </c>
      <c r="AY67" s="15">
        <f t="shared" si="62"/>
        <v>0</v>
      </c>
      <c r="AZ67" s="15">
        <f t="shared" si="47"/>
        <v>0</v>
      </c>
      <c r="BA67" s="15">
        <f t="shared" si="47"/>
        <v>0</v>
      </c>
      <c r="BG67" s="25">
        <f t="shared" si="54"/>
        <v>3</v>
      </c>
      <c r="BI67" s="25" t="str">
        <f t="shared" si="55"/>
        <v>NI1</v>
      </c>
      <c r="BJ67" s="93">
        <f>AU74+BG67</f>
        <v>7</v>
      </c>
      <c r="BL67" s="15">
        <f>SUMIF($AJ$55:$BF$55,"=A*",$AJ67:$BF67)+SUMIF($AI$56:$AI$73,"=A*",$AU$56:$AU$73)</f>
        <v>2</v>
      </c>
      <c r="BM67" s="15">
        <f>SUMIF($AJ$55:$BF$55,"=HB*",$AJ67:$BF67)+SUMIF($AI$56:$AI$73,"=HB*",$AU$56:$AU$73)</f>
        <v>1</v>
      </c>
      <c r="BN67" s="15">
        <f>SUMIF($AJ$55:$BF$55,"=M*",$AJ67:$BF67)+SUMIF($AI$56:$AI$73,"=M*",$AU$56:$AU$73)</f>
        <v>1</v>
      </c>
      <c r="BO67" s="15">
        <f>SUMIF($AJ$55:$BF$55,"=NI*",$AJ67:$BF67)+SUMIF($AI$56:$AI$73,"=NI*",$AU$56:$AU$73)</f>
        <v>1</v>
      </c>
      <c r="BP67" s="15">
        <f>SUMIF($AJ$55:$BF$55,"=P*",$AJ67:$BF67)+SUMIF($AI$56:$AI$73,"=P*",$AU$56:$AU$73)</f>
        <v>1</v>
      </c>
      <c r="BQ67" s="15">
        <f>SUMIF($AJ$55:$BF$55,"=R*",$AJ67:$BF67)+SUMIF($AI$56:$AI$73,"=R*",$AU$56:$AU$73)</f>
        <v>0</v>
      </c>
      <c r="BR67" s="15">
        <f>SUMIF($AJ$55:$BF$55,"=W*",$AJ67:$BF67)+SUMIF($AI$56:$AI$73,"=W*",$AU$56:$AU$73)</f>
        <v>1</v>
      </c>
      <c r="BS67" s="25">
        <f t="shared" si="56"/>
        <v>7</v>
      </c>
      <c r="BU67" s="31"/>
    </row>
    <row r="68" spans="1:73" x14ac:dyDescent="0.3">
      <c r="A68" s="137"/>
      <c r="B68" s="140"/>
      <c r="C68" s="139"/>
      <c r="D68" s="48" t="str">
        <f t="shared" si="57"/>
        <v/>
      </c>
      <c r="E68" s="137"/>
      <c r="F68" s="140"/>
      <c r="G68" s="139"/>
      <c r="H68" s="48" t="str">
        <f t="shared" si="58"/>
        <v/>
      </c>
      <c r="I68" s="137"/>
      <c r="J68" s="140"/>
      <c r="K68" s="139"/>
      <c r="L68" s="48" t="str">
        <f t="shared" si="60"/>
        <v/>
      </c>
      <c r="M68" s="137"/>
      <c r="N68" s="140"/>
      <c r="O68" s="139"/>
      <c r="P68" s="48" t="str">
        <f t="shared" si="61"/>
        <v/>
      </c>
      <c r="Q68" s="137"/>
      <c r="R68" s="141"/>
      <c r="S68" s="139"/>
      <c r="T68" s="48" t="str">
        <f t="shared" si="59"/>
        <v/>
      </c>
      <c r="U68" s="137"/>
      <c r="V68" s="141"/>
      <c r="W68" s="139"/>
      <c r="X68" s="48" t="str">
        <f t="shared" si="51"/>
        <v/>
      </c>
      <c r="Y68" s="137"/>
      <c r="Z68" s="138"/>
      <c r="AA68" s="139"/>
      <c r="AB68" s="48" t="str">
        <f t="shared" si="52"/>
        <v/>
      </c>
      <c r="AC68" s="137"/>
      <c r="AD68" s="140"/>
      <c r="AE68" s="139"/>
      <c r="AF68" s="48" t="str">
        <f t="shared" ref="AF68:AF73" si="63">IF(AD68="","",TEXT(AD68,"h:mm AM/PM")&amp;" "&amp;AE68)</f>
        <v/>
      </c>
      <c r="AG68" s="226"/>
      <c r="AH68" s="230"/>
      <c r="AI68" s="25" t="str">
        <f>AV55</f>
        <v>NI2</v>
      </c>
      <c r="AJ68" s="15">
        <f t="shared" si="62"/>
        <v>0</v>
      </c>
      <c r="AK68" s="15">
        <f t="shared" si="62"/>
        <v>0</v>
      </c>
      <c r="AL68" s="15">
        <f t="shared" si="62"/>
        <v>0</v>
      </c>
      <c r="AM68" s="15">
        <f t="shared" si="62"/>
        <v>0</v>
      </c>
      <c r="AN68" s="15">
        <f t="shared" si="62"/>
        <v>0</v>
      </c>
      <c r="AO68" s="15">
        <f t="shared" si="62"/>
        <v>0</v>
      </c>
      <c r="AP68" s="15">
        <f t="shared" si="62"/>
        <v>1</v>
      </c>
      <c r="AQ68" s="15">
        <f t="shared" si="62"/>
        <v>0</v>
      </c>
      <c r="AR68" s="15">
        <f t="shared" si="62"/>
        <v>0</v>
      </c>
      <c r="AS68" s="15">
        <f t="shared" si="62"/>
        <v>0</v>
      </c>
      <c r="AT68" s="15">
        <f t="shared" si="62"/>
        <v>0</v>
      </c>
      <c r="AU68" s="15">
        <f t="shared" si="62"/>
        <v>1</v>
      </c>
      <c r="AV68" s="15">
        <f t="shared" si="62"/>
        <v>0</v>
      </c>
      <c r="AW68" s="15">
        <f t="shared" si="62"/>
        <v>1</v>
      </c>
      <c r="AX68" s="15">
        <f t="shared" si="62"/>
        <v>0</v>
      </c>
      <c r="AY68" s="15">
        <f t="shared" si="62"/>
        <v>1</v>
      </c>
      <c r="AZ68" s="15">
        <f t="shared" si="47"/>
        <v>0</v>
      </c>
      <c r="BA68" s="15">
        <f t="shared" si="47"/>
        <v>0</v>
      </c>
      <c r="BG68" s="25">
        <f t="shared" si="54"/>
        <v>4</v>
      </c>
      <c r="BI68" s="25" t="str">
        <f t="shared" si="55"/>
        <v>NI2</v>
      </c>
      <c r="BJ68" s="93">
        <f>AV74+BG68</f>
        <v>7</v>
      </c>
      <c r="BL68" s="15">
        <f>SUMIF($AJ$55:$BF$55,"=A*",$AJ68:$BF68)+SUMIF($AI$56:$AI$73,"=A*",$AV$56:$AV$73)</f>
        <v>1</v>
      </c>
      <c r="BM68" s="15">
        <f>SUMIF($AJ$55:$BF$55,"=HB*",$AJ68:$BF68)+SUMIF($AI$56:$AI$73,"=HB*",$AV$56:$AV$73)</f>
        <v>1</v>
      </c>
      <c r="BN68" s="15">
        <f>SUMIF($AJ$55:$BF$55,"=M*",$AJ68:$BF68)+SUMIF($AI$56:$AI$73,"=M*",$AV$56:$AV$73)</f>
        <v>0</v>
      </c>
      <c r="BO68" s="15">
        <f>SUMIF($AJ$55:$BF$55,"=NI*",$AJ68:$BF68)+SUMIF($AI$56:$AI$73,"=NI*",$AV$56:$AV$73)</f>
        <v>1</v>
      </c>
      <c r="BP68" s="15">
        <f>SUMIF($AJ$55:$BF$55,"=P*",$AJ68:$BF68)+SUMIF($AI$56:$AI$73,"=P*",$AV$56:$AV$73)</f>
        <v>2</v>
      </c>
      <c r="BQ68" s="15">
        <f>SUMIF($AJ$55:$BF$55,"=R*",$AJ68:$BF68)+SUMIF($AI$56:$AI$73,"=R*",$AV$56:$AV$73)</f>
        <v>1</v>
      </c>
      <c r="BR68" s="15">
        <f>SUMIF($AJ$55:$BF$55,"=W*",$AJ68:$BF68)+SUMIF($AI$56:$AI$73,"=W*",$AV$56:$AV$73)</f>
        <v>1</v>
      </c>
      <c r="BS68" s="25">
        <f t="shared" si="56"/>
        <v>7</v>
      </c>
      <c r="BU68" s="31"/>
    </row>
    <row r="69" spans="1:73" x14ac:dyDescent="0.3">
      <c r="A69" s="137"/>
      <c r="B69" s="140"/>
      <c r="C69" s="139"/>
      <c r="D69" s="48" t="str">
        <f t="shared" si="57"/>
        <v/>
      </c>
      <c r="E69" s="137"/>
      <c r="F69" s="140"/>
      <c r="G69" s="139"/>
      <c r="H69" s="48" t="str">
        <f t="shared" si="58"/>
        <v/>
      </c>
      <c r="I69" s="137"/>
      <c r="J69" s="140"/>
      <c r="K69" s="139"/>
      <c r="L69" s="48" t="str">
        <f t="shared" si="60"/>
        <v/>
      </c>
      <c r="M69" s="137"/>
      <c r="N69" s="140"/>
      <c r="O69" s="139"/>
      <c r="P69" s="48" t="str">
        <f t="shared" si="61"/>
        <v/>
      </c>
      <c r="Q69" s="137"/>
      <c r="R69" s="140"/>
      <c r="S69" s="139"/>
      <c r="T69" s="48" t="str">
        <f t="shared" si="59"/>
        <v/>
      </c>
      <c r="U69" s="137"/>
      <c r="V69" s="141"/>
      <c r="W69" s="139"/>
      <c r="X69" s="48" t="str">
        <f t="shared" si="51"/>
        <v/>
      </c>
      <c r="Y69" s="137"/>
      <c r="Z69" s="138"/>
      <c r="AA69" s="142"/>
      <c r="AB69" s="48" t="str">
        <f t="shared" si="52"/>
        <v/>
      </c>
      <c r="AC69" s="137"/>
      <c r="AD69" s="140"/>
      <c r="AE69" s="139"/>
      <c r="AF69" s="48" t="str">
        <f t="shared" si="63"/>
        <v/>
      </c>
      <c r="AG69" s="226"/>
      <c r="AH69" s="230"/>
      <c r="AI69" s="25" t="str">
        <f>AW55</f>
        <v>P1</v>
      </c>
      <c r="AJ69" s="15">
        <f t="shared" si="62"/>
        <v>0</v>
      </c>
      <c r="AK69" s="15">
        <f t="shared" si="62"/>
        <v>0</v>
      </c>
      <c r="AL69" s="15">
        <f t="shared" si="62"/>
        <v>0</v>
      </c>
      <c r="AM69" s="15">
        <f t="shared" si="62"/>
        <v>0</v>
      </c>
      <c r="AN69" s="15">
        <f t="shared" si="62"/>
        <v>1</v>
      </c>
      <c r="AO69" s="15">
        <f t="shared" si="62"/>
        <v>0</v>
      </c>
      <c r="AP69" s="15">
        <f t="shared" si="62"/>
        <v>0</v>
      </c>
      <c r="AQ69" s="15">
        <f t="shared" si="62"/>
        <v>1</v>
      </c>
      <c r="AR69" s="15">
        <f t="shared" si="62"/>
        <v>0</v>
      </c>
      <c r="AS69" s="15">
        <f t="shared" si="62"/>
        <v>0</v>
      </c>
      <c r="AT69" s="15">
        <f t="shared" si="62"/>
        <v>0</v>
      </c>
      <c r="AU69" s="15">
        <f t="shared" si="62"/>
        <v>0</v>
      </c>
      <c r="AV69" s="15">
        <f t="shared" si="62"/>
        <v>0</v>
      </c>
      <c r="AW69" s="15">
        <f t="shared" si="62"/>
        <v>0</v>
      </c>
      <c r="AX69" s="15">
        <f t="shared" si="62"/>
        <v>1</v>
      </c>
      <c r="AY69" s="15">
        <f t="shared" si="62"/>
        <v>1</v>
      </c>
      <c r="AZ69" s="15">
        <f t="shared" si="47"/>
        <v>0</v>
      </c>
      <c r="BA69" s="15">
        <f t="shared" si="47"/>
        <v>0</v>
      </c>
      <c r="BG69" s="25">
        <f t="shared" si="54"/>
        <v>4</v>
      </c>
      <c r="BI69" s="25" t="str">
        <f t="shared" si="55"/>
        <v>P1</v>
      </c>
      <c r="BJ69" s="93">
        <f>AW74+BG69</f>
        <v>8</v>
      </c>
      <c r="BL69" s="15">
        <f>SUMIF($AJ$55:$BF$55,"=A*",$AJ69:$BF69)+SUMIF($AI$56:$AI$73,"=A*",$AW$56:$AW$73)</f>
        <v>1</v>
      </c>
      <c r="BM69" s="15">
        <f>SUMIF($AJ$55:$BF$55,"=HB*",$AJ69:$BF69)+SUMIF($AI$56:$AI$73,"=HB*",$AW$56:$AW$73)</f>
        <v>1</v>
      </c>
      <c r="BN69" s="15">
        <f>SUMIF($AJ$55:$BF$55,"=M*",$AJ69:$BF69)+SUMIF($AI$56:$AI$73,"=M*",$AW$56:$AW$73)</f>
        <v>1</v>
      </c>
      <c r="BO69" s="15">
        <f>SUMIF($AJ$55:$BF$55,"=NI*",$AJ69:$BF69)+SUMIF($AI$56:$AI$73,"=NI*",$AW$56:$AW$73)</f>
        <v>2</v>
      </c>
      <c r="BP69" s="15">
        <f>SUMIF($AJ$55:$BF$55,"=P*",$AJ69:$BF69)+SUMIF($AI$56:$AI$73,"=P*",$AW$56:$AW$73)</f>
        <v>1</v>
      </c>
      <c r="BQ69" s="15">
        <f>SUMIF($AJ$55:$BF$55,"=R*",$AJ69:$BF69)+SUMIF($AI$56:$AI$73,"=R*",$AW$56:$AW$73)</f>
        <v>1</v>
      </c>
      <c r="BR69" s="15">
        <f>SUMIF($AJ$55:$BF$55,"=W*",$AJ69:$BF69)+SUMIF($AI$56:$AI$73,"=W*",$AW$56:$AW$73)</f>
        <v>1</v>
      </c>
      <c r="BS69" s="25">
        <f t="shared" si="56"/>
        <v>8</v>
      </c>
      <c r="BU69" s="31"/>
    </row>
    <row r="70" spans="1:73" x14ac:dyDescent="0.3">
      <c r="A70" s="137"/>
      <c r="B70" s="140"/>
      <c r="C70" s="139"/>
      <c r="D70" s="48" t="str">
        <f t="shared" si="57"/>
        <v/>
      </c>
      <c r="E70" s="137"/>
      <c r="F70" s="140"/>
      <c r="G70" s="139"/>
      <c r="H70" s="48" t="str">
        <f t="shared" si="58"/>
        <v/>
      </c>
      <c r="I70" s="137"/>
      <c r="J70" s="140"/>
      <c r="K70" s="139"/>
      <c r="L70" s="48" t="str">
        <f t="shared" si="60"/>
        <v/>
      </c>
      <c r="M70" s="137"/>
      <c r="N70" s="140"/>
      <c r="O70" s="139"/>
      <c r="P70" s="48" t="str">
        <f t="shared" si="61"/>
        <v/>
      </c>
      <c r="Q70" s="137"/>
      <c r="R70" s="141"/>
      <c r="S70" s="139"/>
      <c r="T70" s="48" t="str">
        <f t="shared" si="59"/>
        <v/>
      </c>
      <c r="U70" s="137"/>
      <c r="V70" s="140"/>
      <c r="W70" s="139"/>
      <c r="X70" s="48" t="str">
        <f t="shared" si="51"/>
        <v/>
      </c>
      <c r="Y70" s="137"/>
      <c r="Z70" s="140"/>
      <c r="AA70" s="139"/>
      <c r="AB70" s="48" t="str">
        <f t="shared" si="52"/>
        <v/>
      </c>
      <c r="AC70" s="137"/>
      <c r="AD70" s="140"/>
      <c r="AE70" s="139"/>
      <c r="AF70" s="48" t="str">
        <f t="shared" si="63"/>
        <v/>
      </c>
      <c r="AG70" s="226"/>
      <c r="AH70" s="55"/>
      <c r="AI70" s="25" t="str">
        <f>AX55</f>
        <v>P2</v>
      </c>
      <c r="AJ70" s="15">
        <f t="shared" si="62"/>
        <v>0</v>
      </c>
      <c r="AK70" s="15">
        <f t="shared" si="62"/>
        <v>0</v>
      </c>
      <c r="AL70" s="15">
        <f t="shared" si="62"/>
        <v>0</v>
      </c>
      <c r="AM70" s="15">
        <f t="shared" si="62"/>
        <v>0</v>
      </c>
      <c r="AN70" s="15">
        <f t="shared" si="62"/>
        <v>0</v>
      </c>
      <c r="AO70" s="15">
        <f t="shared" si="62"/>
        <v>0</v>
      </c>
      <c r="AP70" s="15">
        <f t="shared" si="62"/>
        <v>0</v>
      </c>
      <c r="AQ70" s="15">
        <f t="shared" si="62"/>
        <v>0</v>
      </c>
      <c r="AR70" s="15">
        <f t="shared" si="62"/>
        <v>1</v>
      </c>
      <c r="AS70" s="15">
        <f t="shared" si="62"/>
        <v>0</v>
      </c>
      <c r="AT70" s="15">
        <f t="shared" si="62"/>
        <v>0</v>
      </c>
      <c r="AU70" s="15">
        <f t="shared" si="62"/>
        <v>0</v>
      </c>
      <c r="AV70" s="15">
        <f t="shared" si="62"/>
        <v>1</v>
      </c>
      <c r="AW70" s="15">
        <f t="shared" si="62"/>
        <v>0</v>
      </c>
      <c r="AX70" s="15">
        <f t="shared" si="62"/>
        <v>0</v>
      </c>
      <c r="AY70" s="15">
        <f t="shared" si="62"/>
        <v>1</v>
      </c>
      <c r="AZ70" s="15">
        <f t="shared" si="47"/>
        <v>0</v>
      </c>
      <c r="BA70" s="15">
        <f t="shared" si="47"/>
        <v>1</v>
      </c>
      <c r="BG70" s="25">
        <f t="shared" si="54"/>
        <v>4</v>
      </c>
      <c r="BI70" s="25" t="str">
        <f t="shared" si="55"/>
        <v>P2</v>
      </c>
      <c r="BJ70" s="93">
        <f>AX74+BG70</f>
        <v>9</v>
      </c>
      <c r="BL70" s="15">
        <f>SUMIF($AJ$55:$BF$55,"=A*",$AJ70:$BF70)+SUMIF($AI$56:$AI$73,"=A*",$AX$56:$AX$73)</f>
        <v>3</v>
      </c>
      <c r="BM70" s="15">
        <f>SUMIF($AJ$55:$BF$55,"=HB*",$AJ70:$BF70)+SUMIF($AI$56:$AI$73,"=HB*",$AX$56:$AX$73)</f>
        <v>0</v>
      </c>
      <c r="BN70" s="15">
        <f>SUMIF($AJ$55:$BF$55,"=M*",$AJ70:$BF70)+SUMIF($AI$56:$AI$73,"=M*",$AX$56:$AX$73)</f>
        <v>1</v>
      </c>
      <c r="BO70" s="15">
        <f>SUMIF($AJ$55:$BF$55,"=NI*",$AJ70:$BF70)+SUMIF($AI$56:$AI$73,"=NI*",$AX$56:$AX$73)</f>
        <v>1</v>
      </c>
      <c r="BP70" s="15">
        <f>SUMIF($AJ$55:$BF$55,"=P*",$AJ70:$BF70)+SUMIF($AI$56:$AI$73,"=P*",$AX$56:$AX$73)</f>
        <v>1</v>
      </c>
      <c r="BQ70" s="15">
        <f>SUMIF($AJ$55:$BF$55,"=R*",$AJ70:$BF70)+SUMIF($AI$56:$AI$73,"=R*",$AX$56:$AX$73)</f>
        <v>1</v>
      </c>
      <c r="BR70" s="15">
        <f>SUMIF($AJ$55:$BF$55,"=W*",$AJ70:$BF70)+SUMIF($AI$56:$AI$73,"=W*",$AX$56:$AX$73)</f>
        <v>2</v>
      </c>
      <c r="BS70" s="25">
        <f t="shared" si="56"/>
        <v>9</v>
      </c>
      <c r="BU70" s="31"/>
    </row>
    <row r="71" spans="1:73" x14ac:dyDescent="0.3">
      <c r="A71" s="137"/>
      <c r="B71" s="140"/>
      <c r="C71" s="139"/>
      <c r="D71" s="48" t="str">
        <f t="shared" si="57"/>
        <v/>
      </c>
      <c r="E71" s="137"/>
      <c r="F71" s="140"/>
      <c r="G71" s="139"/>
      <c r="H71" s="48" t="str">
        <f t="shared" si="58"/>
        <v/>
      </c>
      <c r="I71" s="137"/>
      <c r="J71" s="140"/>
      <c r="K71" s="139"/>
      <c r="L71" s="48" t="str">
        <f t="shared" si="60"/>
        <v/>
      </c>
      <c r="M71" s="137"/>
      <c r="N71" s="140"/>
      <c r="O71" s="139"/>
      <c r="P71" s="48" t="str">
        <f t="shared" si="61"/>
        <v/>
      </c>
      <c r="Q71" s="137"/>
      <c r="R71" s="140"/>
      <c r="S71" s="139"/>
      <c r="T71" s="48" t="str">
        <f t="shared" si="59"/>
        <v/>
      </c>
      <c r="U71" s="137"/>
      <c r="V71" s="140"/>
      <c r="W71" s="139"/>
      <c r="X71" s="48" t="str">
        <f t="shared" si="51"/>
        <v/>
      </c>
      <c r="Y71" s="137"/>
      <c r="Z71" s="141"/>
      <c r="AA71" s="139"/>
      <c r="AB71" s="48" t="str">
        <f t="shared" si="52"/>
        <v/>
      </c>
      <c r="AC71" s="137"/>
      <c r="AD71" s="140"/>
      <c r="AE71" s="139"/>
      <c r="AF71" s="48" t="str">
        <f t="shared" si="63"/>
        <v/>
      </c>
      <c r="AG71" s="226"/>
      <c r="AH71" s="55"/>
      <c r="AI71" s="25" t="str">
        <f>AY55</f>
        <v>R1</v>
      </c>
      <c r="AJ71" s="15">
        <f t="shared" si="62"/>
        <v>0</v>
      </c>
      <c r="AK71" s="15">
        <f t="shared" si="62"/>
        <v>0</v>
      </c>
      <c r="AL71" s="15">
        <f t="shared" si="62"/>
        <v>1</v>
      </c>
      <c r="AM71" s="15">
        <f t="shared" si="62"/>
        <v>1</v>
      </c>
      <c r="AN71" s="15">
        <f t="shared" si="62"/>
        <v>0</v>
      </c>
      <c r="AO71" s="15">
        <f t="shared" si="62"/>
        <v>0</v>
      </c>
      <c r="AP71" s="15">
        <f t="shared" si="62"/>
        <v>0</v>
      </c>
      <c r="AQ71" s="15">
        <f t="shared" si="62"/>
        <v>0</v>
      </c>
      <c r="AR71" s="15">
        <f t="shared" si="62"/>
        <v>0</v>
      </c>
      <c r="AS71" s="15">
        <f t="shared" si="62"/>
        <v>0</v>
      </c>
      <c r="AT71" s="15">
        <f t="shared" si="62"/>
        <v>1</v>
      </c>
      <c r="AU71" s="15">
        <f t="shared" si="62"/>
        <v>0</v>
      </c>
      <c r="AV71" s="15">
        <f t="shared" si="62"/>
        <v>0</v>
      </c>
      <c r="AW71" s="15">
        <f t="shared" si="62"/>
        <v>0</v>
      </c>
      <c r="AX71" s="15">
        <f t="shared" si="62"/>
        <v>0</v>
      </c>
      <c r="AY71" s="15">
        <f t="shared" si="62"/>
        <v>0</v>
      </c>
      <c r="AZ71" s="15">
        <f t="shared" si="47"/>
        <v>0</v>
      </c>
      <c r="BA71" s="15">
        <f t="shared" si="47"/>
        <v>0</v>
      </c>
      <c r="BG71" s="25">
        <f t="shared" si="54"/>
        <v>3</v>
      </c>
      <c r="BI71" s="25" t="str">
        <f t="shared" si="55"/>
        <v>R1</v>
      </c>
      <c r="BJ71" s="93">
        <f>AY74+BG71</f>
        <v>8</v>
      </c>
      <c r="BL71" s="15">
        <f>SUMIF($AJ$55:$BF$55,"=A*",$AJ71:$BF71)+SUMIF($AI$56:$AI$73,"=A*",$AY$56:$AY$73)</f>
        <v>4</v>
      </c>
      <c r="BM71" s="15">
        <f>SUMIF($AJ$55:$BF$55,"=HB*",$AJ71:$BF71)+SUMIF($AI$56:$AI$73,"=HB*",$AY$56:$AY$73)</f>
        <v>0</v>
      </c>
      <c r="BN71" s="15">
        <f>SUMIF($AJ$55:$BF$55,"=M*",$AJ71:$BF71)+SUMIF($AI$56:$AI$73,"=M*",$AY$56:$AY$73)</f>
        <v>1</v>
      </c>
      <c r="BO71" s="15">
        <f>SUMIF($AJ$55:$BF$55,"=NI*",$AJ71:$BF71)+SUMIF($AI$56:$AI$73,"=NI*",$AY$56:$AY$73)</f>
        <v>1</v>
      </c>
      <c r="BP71" s="15">
        <f>SUMIF($AJ$55:$BF$55,"=P*",$AJ71:$BF71)+SUMIF($AI$56:$AI$73,"=P*",$AY$56:$AY$73)</f>
        <v>2</v>
      </c>
      <c r="BQ71" s="15">
        <f>SUMIF($AJ$55:$BF$55,"=R*",$AJ71:$BF71)+SUMIF($AI$56:$AI$73,"=R*",$AY$56:$AY$73)</f>
        <v>0</v>
      </c>
      <c r="BR71" s="15">
        <f>SUMIF($AJ$55:$BF$55,"=W*",$AJ71:$BF71)+SUMIF($AI$56:$AI$73,"=W*",$AY$56:$AY$73)</f>
        <v>0</v>
      </c>
      <c r="BS71" s="25">
        <f t="shared" si="56"/>
        <v>8</v>
      </c>
      <c r="BU71" s="31"/>
    </row>
    <row r="72" spans="1:73" x14ac:dyDescent="0.3">
      <c r="A72" s="137"/>
      <c r="B72" s="140"/>
      <c r="C72" s="139"/>
      <c r="D72" s="48" t="str">
        <f t="shared" si="57"/>
        <v/>
      </c>
      <c r="E72" s="137"/>
      <c r="F72" s="140"/>
      <c r="G72" s="139"/>
      <c r="H72" s="48" t="str">
        <f t="shared" si="58"/>
        <v/>
      </c>
      <c r="I72" s="137"/>
      <c r="J72" s="140"/>
      <c r="K72" s="139"/>
      <c r="L72" s="48" t="str">
        <f t="shared" si="60"/>
        <v/>
      </c>
      <c r="M72" s="137"/>
      <c r="N72" s="140"/>
      <c r="O72" s="139"/>
      <c r="P72" s="48" t="str">
        <f t="shared" si="61"/>
        <v/>
      </c>
      <c r="Q72" s="137"/>
      <c r="R72" s="140"/>
      <c r="S72" s="139"/>
      <c r="T72" s="48" t="str">
        <f t="shared" si="59"/>
        <v/>
      </c>
      <c r="U72" s="137"/>
      <c r="V72" s="140"/>
      <c r="W72" s="139"/>
      <c r="X72" s="48" t="str">
        <f t="shared" si="51"/>
        <v/>
      </c>
      <c r="Y72" s="137"/>
      <c r="Z72" s="140"/>
      <c r="AA72" s="139"/>
      <c r="AB72" s="48" t="str">
        <f t="shared" si="52"/>
        <v/>
      </c>
      <c r="AC72" s="137"/>
      <c r="AD72" s="140"/>
      <c r="AE72" s="139"/>
      <c r="AF72" s="48" t="str">
        <f t="shared" si="63"/>
        <v/>
      </c>
      <c r="AG72" s="226"/>
      <c r="AH72" s="55"/>
      <c r="AI72" s="25" t="str">
        <f>AZ55</f>
        <v>W1</v>
      </c>
      <c r="AJ72" s="15">
        <f t="shared" si="62"/>
        <v>0</v>
      </c>
      <c r="AK72" s="15">
        <f t="shared" si="62"/>
        <v>1</v>
      </c>
      <c r="AL72" s="15">
        <f t="shared" si="62"/>
        <v>0</v>
      </c>
      <c r="AM72" s="15">
        <f t="shared" si="62"/>
        <v>0</v>
      </c>
      <c r="AN72" s="15">
        <f t="shared" si="62"/>
        <v>0</v>
      </c>
      <c r="AO72" s="15">
        <f t="shared" si="62"/>
        <v>0</v>
      </c>
      <c r="AP72" s="15">
        <f t="shared" si="62"/>
        <v>0</v>
      </c>
      <c r="AQ72" s="15">
        <f t="shared" si="62"/>
        <v>1</v>
      </c>
      <c r="AR72" s="15">
        <f t="shared" si="62"/>
        <v>0</v>
      </c>
      <c r="AS72" s="15">
        <f t="shared" si="62"/>
        <v>1</v>
      </c>
      <c r="AT72" s="15">
        <f t="shared" si="62"/>
        <v>0</v>
      </c>
      <c r="AU72" s="15">
        <f t="shared" si="62"/>
        <v>0</v>
      </c>
      <c r="AV72" s="15">
        <f t="shared" si="62"/>
        <v>0</v>
      </c>
      <c r="AW72" s="15">
        <f t="shared" si="62"/>
        <v>0</v>
      </c>
      <c r="AX72" s="15">
        <f t="shared" si="62"/>
        <v>1</v>
      </c>
      <c r="AY72" s="15">
        <f t="shared" si="62"/>
        <v>0</v>
      </c>
      <c r="AZ72" s="15">
        <f t="shared" ref="AZ72:BA73" si="64">COUNTIF($A$57:$AE$75,$AI72&amp;" @ "&amp;AZ$55)</f>
        <v>0</v>
      </c>
      <c r="BA72" s="15">
        <f t="shared" si="64"/>
        <v>0</v>
      </c>
      <c r="BG72" s="25">
        <f t="shared" si="54"/>
        <v>4</v>
      </c>
      <c r="BI72" s="25" t="str">
        <f t="shared" si="55"/>
        <v>W1</v>
      </c>
      <c r="BJ72" s="93">
        <f>AZ74+BG72</f>
        <v>8</v>
      </c>
      <c r="BL72" s="15">
        <f>SUMIF($AJ$55:$BF$55,"=A*",$AJ72:$BF72)+SUMIF($AI$56:$AI$73,"=A*",$AZ$56:$AZ$73)</f>
        <v>2</v>
      </c>
      <c r="BM72" s="15">
        <f>SUMIF($AJ$55:$BF$55,"=HB*",$AJ72:$BF72)+SUMIF($AI$56:$AI$73,"=HB*",$AZ$56:$AZ$73)</f>
        <v>2</v>
      </c>
      <c r="BN72" s="15">
        <f>SUMIF($AJ$55:$BF$55,"=M*",$AJ72:$BF72)+SUMIF($AI$56:$AI$73,"=M*",$AZ$56:$AZ$73)</f>
        <v>2</v>
      </c>
      <c r="BO72" s="15">
        <f>SUMIF($AJ$55:$BF$55,"=NI*",$AJ72:$BF72)+SUMIF($AI$56:$AI$73,"=NI*",$AZ$56:$AZ$73)</f>
        <v>0</v>
      </c>
      <c r="BP72" s="15">
        <f>SUMIF($AJ$55:$BF$55,"=P*",$AJ72:$BF72)+SUMIF($AI$56:$AI$73,"=P*",$AZ$56:$AZ$73)</f>
        <v>1</v>
      </c>
      <c r="BQ72" s="15">
        <f>SUMIF($AJ$55:$BF$55,"=R*",$AJ72:$BF72)+SUMIF($AI$56:$AI$73,"=R*",$AZ$56:$AZ$73)</f>
        <v>0</v>
      </c>
      <c r="BR72" s="15">
        <f>SUMIF($AJ$55:$BF$55,"=W*",$AJ72:$BF72)+SUMIF($AI$56:$AI$73,"=W*",$AZ$56:$AZ$73)</f>
        <v>1</v>
      </c>
      <c r="BS72" s="25">
        <f t="shared" si="56"/>
        <v>8</v>
      </c>
      <c r="BU72" s="31"/>
    </row>
    <row r="73" spans="1:73" x14ac:dyDescent="0.3">
      <c r="A73" s="137"/>
      <c r="B73" s="140"/>
      <c r="C73" s="139"/>
      <c r="D73" s="48" t="str">
        <f t="shared" si="57"/>
        <v/>
      </c>
      <c r="E73" s="137"/>
      <c r="F73" s="140"/>
      <c r="G73" s="139"/>
      <c r="H73" s="48" t="str">
        <f t="shared" si="58"/>
        <v/>
      </c>
      <c r="I73" s="137"/>
      <c r="J73" s="140"/>
      <c r="K73" s="139"/>
      <c r="L73" s="48" t="str">
        <f t="shared" si="60"/>
        <v/>
      </c>
      <c r="M73" s="137"/>
      <c r="N73" s="140"/>
      <c r="O73" s="139"/>
      <c r="P73" s="48" t="str">
        <f t="shared" si="61"/>
        <v/>
      </c>
      <c r="Q73" s="137"/>
      <c r="R73" s="140"/>
      <c r="S73" s="139"/>
      <c r="T73" s="48" t="str">
        <f t="shared" si="59"/>
        <v/>
      </c>
      <c r="U73" s="137"/>
      <c r="V73" s="140"/>
      <c r="W73" s="139"/>
      <c r="X73" s="48" t="str">
        <f t="shared" si="51"/>
        <v/>
      </c>
      <c r="Y73" s="137"/>
      <c r="Z73" s="140"/>
      <c r="AA73" s="139"/>
      <c r="AB73" s="48" t="str">
        <f t="shared" ref="AB73" si="65">IF(Z73="","",TEXT(Z73,"h:mm AM/PM")&amp;" "&amp;AA73)</f>
        <v/>
      </c>
      <c r="AC73" s="137"/>
      <c r="AD73" s="140"/>
      <c r="AE73" s="139"/>
      <c r="AF73" s="48" t="str">
        <f t="shared" si="63"/>
        <v/>
      </c>
      <c r="AG73" s="226"/>
      <c r="AH73" s="55"/>
      <c r="AI73" s="25" t="str">
        <f>BA55</f>
        <v>W2</v>
      </c>
      <c r="AJ73" s="15">
        <f t="shared" si="62"/>
        <v>0</v>
      </c>
      <c r="AK73" s="15">
        <f t="shared" si="62"/>
        <v>0</v>
      </c>
      <c r="AL73" s="15">
        <f t="shared" si="62"/>
        <v>0</v>
      </c>
      <c r="AM73" s="15">
        <f t="shared" si="62"/>
        <v>0</v>
      </c>
      <c r="AN73" s="15">
        <f t="shared" si="62"/>
        <v>0</v>
      </c>
      <c r="AO73" s="15">
        <f t="shared" si="62"/>
        <v>0</v>
      </c>
      <c r="AP73" s="15">
        <f t="shared" si="62"/>
        <v>0</v>
      </c>
      <c r="AQ73" s="15">
        <f t="shared" si="62"/>
        <v>0</v>
      </c>
      <c r="AR73" s="15">
        <f t="shared" si="62"/>
        <v>0</v>
      </c>
      <c r="AS73" s="15">
        <f t="shared" si="62"/>
        <v>0</v>
      </c>
      <c r="AT73" s="15">
        <f t="shared" si="62"/>
        <v>1</v>
      </c>
      <c r="AU73" s="15">
        <f t="shared" si="62"/>
        <v>1</v>
      </c>
      <c r="AV73" s="15">
        <f t="shared" si="62"/>
        <v>1</v>
      </c>
      <c r="AW73" s="15">
        <f t="shared" si="62"/>
        <v>1</v>
      </c>
      <c r="AX73" s="15">
        <f t="shared" si="62"/>
        <v>0</v>
      </c>
      <c r="AY73" s="15">
        <f t="shared" si="62"/>
        <v>0</v>
      </c>
      <c r="AZ73" s="15">
        <f t="shared" si="64"/>
        <v>1</v>
      </c>
      <c r="BA73" s="15">
        <f t="shared" si="64"/>
        <v>0</v>
      </c>
      <c r="BG73" s="25">
        <f t="shared" si="54"/>
        <v>5</v>
      </c>
      <c r="BI73" s="25" t="str">
        <f t="shared" si="55"/>
        <v>W2</v>
      </c>
      <c r="BJ73" s="93">
        <f>BA74+BG73</f>
        <v>8</v>
      </c>
      <c r="BL73" s="15">
        <f>SUMIF($AJ$55:$BF$55,"=A*",$AJ73:$BF73)+SUMIF($AI$56:$AI$73,"=A*",$BA$56:$BA$73)</f>
        <v>1</v>
      </c>
      <c r="BM73" s="15">
        <f>SUMIF($AJ$55:$BF$55,"=HB*",$AJ73:$BF73)+SUMIF($AI$56:$AI$73,"=HB*",$BA$56:$BA$73)</f>
        <v>1</v>
      </c>
      <c r="BN73" s="15">
        <f>SUMIF($AJ$55:$BF$55,"=M*",$AJ73:$BF73)+SUMIF($AI$56:$AI$73,"=M*",$BA$56:$BA$73)</f>
        <v>1</v>
      </c>
      <c r="BO73" s="15">
        <f>SUMIF($AJ$55:$BF$55,"=NI*",$AJ73:$BF73)+SUMIF($AI$56:$AI$73,"=NI*",$BA$56:$BA$73)</f>
        <v>2</v>
      </c>
      <c r="BP73" s="15">
        <f>SUMIF($AJ$55:$BF$55,"=P*",$AJ73:$BF73)+SUMIF($AI$56:$AI$73,"=P*",$BA$56:$BA$73)</f>
        <v>2</v>
      </c>
      <c r="BQ73" s="15">
        <f>SUMIF($AJ$55:$BF$55,"=R*",$AJ73:$BF73)+SUMIF($AI$56:$AI$73,"=R*",$BA$56:$BA$73)</f>
        <v>0</v>
      </c>
      <c r="BR73" s="15">
        <f>SUMIF($AJ$55:$BF$55,"=W*",$AJ73:$BF73)+SUMIF($AI$56:$AI$73,"=W*",$BA$56:$BA$73)</f>
        <v>1</v>
      </c>
      <c r="BS73" s="25">
        <f t="shared" si="56"/>
        <v>8</v>
      </c>
      <c r="BU73" s="31"/>
    </row>
    <row r="74" spans="1:73" x14ac:dyDescent="0.3">
      <c r="A74" s="137"/>
      <c r="B74" s="140"/>
      <c r="C74" s="139"/>
      <c r="D74" s="48" t="str">
        <f>IF(B74="","",TEXT(B74,"h:mm AM/PM")&amp;" "&amp;C74)</f>
        <v/>
      </c>
      <c r="E74" s="137"/>
      <c r="F74" s="140"/>
      <c r="G74" s="139"/>
      <c r="H74" s="48" t="str">
        <f>IF(F74="","",TEXT(F74,"h:mm AM/PM")&amp;" "&amp;G74)</f>
        <v/>
      </c>
      <c r="I74" s="137"/>
      <c r="J74" s="140"/>
      <c r="K74" s="139"/>
      <c r="L74" s="48" t="str">
        <f>IF(J74="","",TEXT(J74,"h:mm AM/PM")&amp;" "&amp;K74)</f>
        <v/>
      </c>
      <c r="M74" s="137"/>
      <c r="N74" s="140"/>
      <c r="O74" s="139"/>
      <c r="P74" s="48" t="str">
        <f>IF(N74="","",TEXT(N74,"h:mm AM/PM")&amp;" "&amp;O74)</f>
        <v/>
      </c>
      <c r="Q74" s="137"/>
      <c r="R74" s="140"/>
      <c r="S74" s="139"/>
      <c r="T74" s="48" t="str">
        <f>IF(R74="","",TEXT(R74,"h:mm AM/PM")&amp;" "&amp;S74)</f>
        <v/>
      </c>
      <c r="U74" s="137"/>
      <c r="V74" s="140"/>
      <c r="W74" s="139"/>
      <c r="X74" s="48" t="str">
        <f t="shared" si="51"/>
        <v/>
      </c>
      <c r="Y74" s="137"/>
      <c r="Z74" s="140"/>
      <c r="AA74" s="139"/>
      <c r="AB74" s="48" t="str">
        <f>IF(Z74="","",TEXT(Z74,"h:mm AM/PM")&amp;" "&amp;AA74)</f>
        <v/>
      </c>
      <c r="AC74" s="137"/>
      <c r="AD74" s="140"/>
      <c r="AE74" s="139"/>
      <c r="AF74" s="48" t="str">
        <f>IF(AD74="","",TEXT(AD74,"h:mm AM/PM")&amp;" "&amp;AE74)</f>
        <v/>
      </c>
      <c r="AG74" s="226"/>
      <c r="AH74" s="31"/>
      <c r="AI74" s="25"/>
      <c r="AJ74" s="25">
        <f>SUM(AJ56:AJ73)</f>
        <v>3</v>
      </c>
      <c r="AK74" s="25">
        <f t="shared" ref="AK74:BA74" si="66">SUM(AK56:AK73)</f>
        <v>3</v>
      </c>
      <c r="AL74" s="25">
        <f t="shared" si="66"/>
        <v>3</v>
      </c>
      <c r="AM74" s="25">
        <f t="shared" si="66"/>
        <v>3</v>
      </c>
      <c r="AN74" s="25">
        <f t="shared" si="66"/>
        <v>4</v>
      </c>
      <c r="AO74" s="25">
        <f t="shared" si="66"/>
        <v>4</v>
      </c>
      <c r="AP74" s="25">
        <f t="shared" si="66"/>
        <v>3</v>
      </c>
      <c r="AQ74" s="25">
        <f t="shared" si="66"/>
        <v>3</v>
      </c>
      <c r="AR74" s="25">
        <f t="shared" si="66"/>
        <v>3</v>
      </c>
      <c r="AS74" s="25">
        <f t="shared" si="66"/>
        <v>3</v>
      </c>
      <c r="AT74" s="25">
        <f t="shared" si="66"/>
        <v>4</v>
      </c>
      <c r="AU74" s="25">
        <f t="shared" si="66"/>
        <v>4</v>
      </c>
      <c r="AV74" s="25">
        <f t="shared" si="66"/>
        <v>3</v>
      </c>
      <c r="AW74" s="25">
        <f t="shared" si="66"/>
        <v>4</v>
      </c>
      <c r="AX74" s="25">
        <f t="shared" si="66"/>
        <v>5</v>
      </c>
      <c r="AY74" s="25">
        <f t="shared" si="66"/>
        <v>5</v>
      </c>
      <c r="AZ74" s="25">
        <f t="shared" si="66"/>
        <v>4</v>
      </c>
      <c r="BA74" s="25">
        <f t="shared" si="66"/>
        <v>3</v>
      </c>
      <c r="BB74" s="25"/>
      <c r="BC74" s="25"/>
      <c r="BD74" s="25"/>
      <c r="BE74" s="25"/>
      <c r="BG74" s="25">
        <f t="shared" si="54"/>
        <v>64</v>
      </c>
      <c r="BJ74" s="93">
        <f>SUM(BJ56:BJ73)</f>
        <v>128</v>
      </c>
      <c r="BL74" s="25">
        <f>SUM(BL56:BL73)</f>
        <v>32</v>
      </c>
      <c r="BM74" s="25">
        <f t="shared" ref="BM74:BR74" si="67">SUM(BM56:BM73)</f>
        <v>21</v>
      </c>
      <c r="BN74" s="25">
        <f t="shared" si="67"/>
        <v>20</v>
      </c>
      <c r="BO74" s="25">
        <f t="shared" si="67"/>
        <v>14</v>
      </c>
      <c r="BP74" s="25">
        <f t="shared" si="67"/>
        <v>17</v>
      </c>
      <c r="BQ74" s="25">
        <f t="shared" si="67"/>
        <v>8</v>
      </c>
      <c r="BR74" s="25">
        <f t="shared" si="67"/>
        <v>16</v>
      </c>
      <c r="BS74" s="25">
        <f>SUM(BS56:BS73)</f>
        <v>128</v>
      </c>
      <c r="BU74" s="31"/>
    </row>
    <row r="75" spans="1:73" ht="15" thickBot="1" x14ac:dyDescent="0.35">
      <c r="A75" s="144"/>
      <c r="B75" s="145"/>
      <c r="C75" s="146"/>
      <c r="D75" s="102" t="str">
        <f>IF(B75="","",TEXT(B75,"h:mm AM/PM")&amp;" "&amp;C75)</f>
        <v/>
      </c>
      <c r="E75" s="144"/>
      <c r="F75" s="145"/>
      <c r="G75" s="146"/>
      <c r="H75" s="102" t="str">
        <f>IF(F75="","",TEXT(F75,"h:mm AM/PM")&amp;" "&amp;G75)</f>
        <v/>
      </c>
      <c r="I75" s="144"/>
      <c r="J75" s="145"/>
      <c r="K75" s="145"/>
      <c r="L75" s="102" t="str">
        <f>IF(J75="","",TEXT(J75,"h:mm AM/PM")&amp;" "&amp;K75)</f>
        <v/>
      </c>
      <c r="M75" s="144"/>
      <c r="N75" s="145"/>
      <c r="O75" s="146"/>
      <c r="P75" s="102" t="str">
        <f>IF(N75="","",TEXT(N75,"h:mm AM/PM")&amp;" "&amp;O75)</f>
        <v/>
      </c>
      <c r="Q75" s="144"/>
      <c r="R75" s="145"/>
      <c r="S75" s="146"/>
      <c r="T75" s="102" t="str">
        <f>IF(R75="","",TEXT(R75,"h:mm AM/PM")&amp;" "&amp;S75)</f>
        <v/>
      </c>
      <c r="U75" s="144"/>
      <c r="V75" s="145"/>
      <c r="W75" s="146"/>
      <c r="X75" s="102" t="str">
        <f t="shared" si="51"/>
        <v/>
      </c>
      <c r="Y75" s="144"/>
      <c r="Z75" s="145"/>
      <c r="AA75" s="146"/>
      <c r="AB75" s="102" t="str">
        <f>IF(Z75="","",TEXT(Z75,"h:mm AM/PM")&amp;" "&amp;AA75)</f>
        <v/>
      </c>
      <c r="AC75" s="144"/>
      <c r="AD75" s="145"/>
      <c r="AE75" s="146"/>
      <c r="AF75" s="102" t="str">
        <f>IF(AD75="","",TEXT(AD75,"h:mm AM/PM")&amp;" "&amp;AE75)</f>
        <v/>
      </c>
      <c r="AG75" s="227"/>
      <c r="AH75" s="32"/>
      <c r="AI75" s="16"/>
      <c r="AJ75" s="16"/>
      <c r="AK75" s="16"/>
      <c r="AL75" s="16"/>
      <c r="AM75" s="16"/>
      <c r="AN75" s="16"/>
      <c r="AO75" s="16"/>
      <c r="AP75" s="16"/>
      <c r="AQ75" s="16"/>
      <c r="AR75" s="16"/>
      <c r="AS75" s="16"/>
      <c r="AT75" s="17"/>
      <c r="AU75" s="17"/>
      <c r="AV75" s="17"/>
      <c r="AW75" s="17"/>
      <c r="AX75" s="17"/>
      <c r="AY75" s="17"/>
      <c r="AZ75" s="17"/>
      <c r="BA75" s="17"/>
      <c r="BB75" s="17"/>
      <c r="BC75" s="17"/>
      <c r="BD75" s="17"/>
      <c r="BE75" s="17"/>
      <c r="BF75" s="17"/>
      <c r="BG75" s="17"/>
      <c r="BH75" s="16"/>
      <c r="BI75" s="28"/>
      <c r="BJ75" s="28"/>
      <c r="BK75" s="16"/>
      <c r="BL75" s="16"/>
      <c r="BM75" s="16"/>
      <c r="BN75" s="16"/>
      <c r="BO75" s="16"/>
      <c r="BP75" s="16"/>
      <c r="BQ75" s="16"/>
      <c r="BR75" s="16"/>
      <c r="BS75" s="16"/>
      <c r="BT75" s="16"/>
      <c r="BU75" s="31"/>
    </row>
    <row r="76" spans="1:73" x14ac:dyDescent="0.3">
      <c r="A76" s="114" t="s">
        <v>241</v>
      </c>
      <c r="B76" s="52"/>
      <c r="C76" s="62"/>
      <c r="D76" s="52"/>
      <c r="E76" s="76"/>
      <c r="F76" s="52"/>
      <c r="G76" s="62"/>
      <c r="H76" s="52"/>
      <c r="I76" s="76"/>
      <c r="J76" s="52"/>
      <c r="K76" s="62"/>
      <c r="L76" s="52"/>
      <c r="M76" s="76"/>
      <c r="N76" s="52"/>
      <c r="O76" s="62"/>
      <c r="P76" s="52"/>
      <c r="Q76" s="76"/>
      <c r="R76" s="52"/>
      <c r="S76" s="62"/>
      <c r="T76" s="52"/>
      <c r="U76" s="76"/>
      <c r="V76" s="52"/>
      <c r="W76" s="62"/>
      <c r="X76" s="52"/>
      <c r="Y76" s="76"/>
      <c r="Z76" s="52"/>
      <c r="AA76" s="62"/>
      <c r="AB76" s="52"/>
      <c r="AC76" s="76"/>
      <c r="AD76" s="52"/>
      <c r="AE76" s="62"/>
      <c r="AF76" s="68"/>
      <c r="AG76" s="108"/>
      <c r="AH76" s="36"/>
      <c r="AI76" s="37"/>
      <c r="AJ76" s="37"/>
      <c r="AK76" s="37"/>
      <c r="AL76" s="37"/>
      <c r="AM76" s="37"/>
      <c r="AN76" s="37"/>
      <c r="AO76" s="37"/>
      <c r="AP76" s="37"/>
      <c r="AQ76" s="37"/>
      <c r="AR76" s="37"/>
      <c r="AS76" s="37"/>
      <c r="AT76" s="38"/>
      <c r="AU76" s="38"/>
      <c r="AV76" s="38"/>
      <c r="AW76" s="38"/>
      <c r="AX76" s="38"/>
      <c r="AY76" s="38"/>
      <c r="AZ76" s="38"/>
      <c r="BA76" s="38"/>
      <c r="BB76" s="38"/>
      <c r="BC76" s="38"/>
      <c r="BD76" s="38"/>
      <c r="BE76" s="38"/>
      <c r="BF76" s="38"/>
      <c r="BG76" s="38"/>
      <c r="BH76" s="37"/>
      <c r="BI76" s="83"/>
      <c r="BJ76" s="83"/>
      <c r="BK76" s="37"/>
      <c r="BL76" s="37"/>
      <c r="BM76" s="37"/>
      <c r="BN76" s="37"/>
      <c r="BO76" s="37"/>
      <c r="BP76" s="37"/>
      <c r="BQ76" s="37"/>
      <c r="BR76" s="37"/>
      <c r="BS76" s="37"/>
      <c r="BT76" s="37"/>
      <c r="BU76" s="31"/>
    </row>
    <row r="77" spans="1:73" ht="15" customHeight="1" x14ac:dyDescent="0.3">
      <c r="A77" s="59" t="s">
        <v>71</v>
      </c>
      <c r="B77" s="47"/>
      <c r="C77" s="23"/>
      <c r="D77" s="47"/>
      <c r="E77" s="59" t="s">
        <v>72</v>
      </c>
      <c r="F77" s="47"/>
      <c r="G77" s="23"/>
      <c r="H77" s="47"/>
      <c r="I77" s="59" t="s">
        <v>73</v>
      </c>
      <c r="J77" s="47"/>
      <c r="K77" s="47"/>
      <c r="L77" s="47"/>
      <c r="M77" s="59" t="s">
        <v>74</v>
      </c>
      <c r="N77" s="47"/>
      <c r="O77" s="23"/>
      <c r="P77" s="47"/>
      <c r="Q77" s="59" t="s">
        <v>75</v>
      </c>
      <c r="R77" s="47"/>
      <c r="S77" s="23"/>
      <c r="T77" s="47"/>
      <c r="U77" s="59" t="s">
        <v>76</v>
      </c>
      <c r="V77" s="47"/>
      <c r="W77" s="23"/>
      <c r="X77" s="47"/>
      <c r="Y77" s="59" t="s">
        <v>77</v>
      </c>
      <c r="Z77" s="47"/>
      <c r="AA77" s="23"/>
      <c r="AB77" s="47"/>
      <c r="AC77" s="59" t="s">
        <v>78</v>
      </c>
      <c r="AD77" s="47"/>
      <c r="AE77" s="23"/>
      <c r="AF77" s="65"/>
      <c r="AG77" s="105" t="s">
        <v>79</v>
      </c>
      <c r="AH77" s="24"/>
      <c r="AI77" s="15"/>
      <c r="AJ77" s="218" t="s">
        <v>80</v>
      </c>
      <c r="AK77" s="218"/>
      <c r="AL77" s="218"/>
      <c r="AM77" s="218"/>
      <c r="AN77" s="218"/>
      <c r="AO77" s="218"/>
      <c r="AP77" s="218"/>
      <c r="AQ77" s="14"/>
      <c r="AR77" s="14"/>
      <c r="AS77" s="14"/>
      <c r="BL77" s="218" t="s">
        <v>105</v>
      </c>
      <c r="BM77" s="218"/>
      <c r="BN77" s="218"/>
      <c r="BO77" s="218"/>
      <c r="BP77" s="218"/>
      <c r="BQ77" s="218"/>
      <c r="BR77" s="218"/>
      <c r="BS77" s="218"/>
      <c r="BU77" s="31"/>
    </row>
    <row r="78" spans="1:73" x14ac:dyDescent="0.3">
      <c r="A78" s="59" t="s">
        <v>226</v>
      </c>
      <c r="B78" s="47"/>
      <c r="C78" s="23"/>
      <c r="D78" s="47"/>
      <c r="E78" s="60" t="s">
        <v>227</v>
      </c>
      <c r="F78" s="54"/>
      <c r="G78" s="23"/>
      <c r="H78" s="47"/>
      <c r="I78" s="60" t="s">
        <v>228</v>
      </c>
      <c r="J78" s="54"/>
      <c r="K78" s="54"/>
      <c r="L78" s="47"/>
      <c r="M78" s="60" t="s">
        <v>229</v>
      </c>
      <c r="N78" s="54"/>
      <c r="O78" s="23"/>
      <c r="P78" s="47"/>
      <c r="Q78" s="60" t="s">
        <v>230</v>
      </c>
      <c r="R78" s="54"/>
      <c r="S78" s="23"/>
      <c r="T78" s="47"/>
      <c r="U78" s="60" t="s">
        <v>231</v>
      </c>
      <c r="V78" s="54"/>
      <c r="W78" s="23"/>
      <c r="X78" s="47"/>
      <c r="Y78" s="60" t="s">
        <v>232</v>
      </c>
      <c r="Z78" s="54"/>
      <c r="AA78" s="23"/>
      <c r="AB78" s="47"/>
      <c r="AC78" s="60" t="s">
        <v>233</v>
      </c>
      <c r="AD78" s="54"/>
      <c r="AE78" s="23"/>
      <c r="AF78" s="65"/>
      <c r="AG78" s="118" t="s">
        <v>234</v>
      </c>
      <c r="AH78" s="24"/>
      <c r="AI78" s="15"/>
      <c r="AJ78" s="25" t="s">
        <v>24</v>
      </c>
      <c r="AK78" s="25" t="s">
        <v>27</v>
      </c>
      <c r="AL78" s="25" t="s">
        <v>26</v>
      </c>
      <c r="AM78" s="25" t="s">
        <v>65</v>
      </c>
      <c r="AN78" s="25" t="s">
        <v>66</v>
      </c>
      <c r="AO78" s="25" t="s">
        <v>69</v>
      </c>
      <c r="AP78" s="25" t="s">
        <v>70</v>
      </c>
      <c r="AQ78" s="25" t="s">
        <v>108</v>
      </c>
      <c r="AR78" s="25" t="s">
        <v>85</v>
      </c>
      <c r="AS78" s="25"/>
      <c r="AT78" s="25"/>
      <c r="AU78" s="25"/>
      <c r="AV78" s="25"/>
      <c r="AW78" s="25"/>
      <c r="AX78" s="25"/>
      <c r="AY78" s="25"/>
      <c r="AZ78" s="25"/>
      <c r="BA78" s="25"/>
      <c r="BB78" s="25"/>
      <c r="BC78" s="25"/>
      <c r="BD78" s="25"/>
      <c r="BE78" s="25"/>
      <c r="BF78" s="25"/>
      <c r="BG78" s="25"/>
      <c r="BI78" s="25" t="s">
        <v>8</v>
      </c>
      <c r="BJ78" s="25" t="s">
        <v>104</v>
      </c>
      <c r="BL78" s="25" t="s">
        <v>13</v>
      </c>
      <c r="BM78" s="25" t="s">
        <v>16</v>
      </c>
      <c r="BN78" s="25" t="s">
        <v>14</v>
      </c>
      <c r="BO78" s="25" t="s">
        <v>103</v>
      </c>
      <c r="BP78" s="25" t="s">
        <v>240</v>
      </c>
      <c r="BQ78" s="25" t="s">
        <v>41</v>
      </c>
      <c r="BR78" s="25" t="s">
        <v>15</v>
      </c>
      <c r="BS78" s="56"/>
      <c r="BU78" s="31"/>
    </row>
    <row r="79" spans="1:73" x14ac:dyDescent="0.3">
      <c r="A79" s="59" t="s">
        <v>93</v>
      </c>
      <c r="B79" s="23" t="s">
        <v>94</v>
      </c>
      <c r="C79" s="23" t="s">
        <v>95</v>
      </c>
      <c r="D79" s="23" t="s">
        <v>102</v>
      </c>
      <c r="E79" s="59" t="s">
        <v>93</v>
      </c>
      <c r="F79" s="23" t="s">
        <v>94</v>
      </c>
      <c r="G79" s="23" t="s">
        <v>95</v>
      </c>
      <c r="H79" s="23" t="s">
        <v>102</v>
      </c>
      <c r="I79" s="59" t="s">
        <v>93</v>
      </c>
      <c r="J79" s="23" t="s">
        <v>94</v>
      </c>
      <c r="K79" s="23" t="s">
        <v>95</v>
      </c>
      <c r="L79" s="23" t="s">
        <v>102</v>
      </c>
      <c r="M79" s="59" t="s">
        <v>93</v>
      </c>
      <c r="N79" s="23" t="s">
        <v>94</v>
      </c>
      <c r="O79" s="23" t="s">
        <v>95</v>
      </c>
      <c r="P79" s="23" t="s">
        <v>102</v>
      </c>
      <c r="Q79" s="59" t="s">
        <v>93</v>
      </c>
      <c r="R79" s="23" t="s">
        <v>94</v>
      </c>
      <c r="S79" s="23" t="s">
        <v>95</v>
      </c>
      <c r="T79" s="23" t="s">
        <v>102</v>
      </c>
      <c r="U79" s="59" t="s">
        <v>93</v>
      </c>
      <c r="V79" s="23" t="s">
        <v>94</v>
      </c>
      <c r="W79" s="23" t="s">
        <v>95</v>
      </c>
      <c r="X79" s="23" t="s">
        <v>102</v>
      </c>
      <c r="Y79" s="59" t="s">
        <v>93</v>
      </c>
      <c r="Z79" s="23" t="s">
        <v>94</v>
      </c>
      <c r="AA79" s="23" t="s">
        <v>95</v>
      </c>
      <c r="AB79" s="23" t="s">
        <v>102</v>
      </c>
      <c r="AC79" s="59" t="s">
        <v>93</v>
      </c>
      <c r="AD79" s="23" t="s">
        <v>94</v>
      </c>
      <c r="AE79" s="23" t="s">
        <v>95</v>
      </c>
      <c r="AF79" s="22" t="s">
        <v>102</v>
      </c>
      <c r="AG79" s="105"/>
      <c r="AH79" s="230" t="s">
        <v>82</v>
      </c>
      <c r="AI79" s="25" t="str">
        <f>AJ78</f>
        <v>A1</v>
      </c>
      <c r="AJ79" s="15">
        <f t="shared" ref="AJ79:AR87" si="68">COUNTIF($A$80:$AE$88,$AI79&amp;" @ "&amp;AJ$78)</f>
        <v>0</v>
      </c>
      <c r="AK79" s="15">
        <f t="shared" si="68"/>
        <v>1</v>
      </c>
      <c r="AL79" s="15">
        <f t="shared" si="68"/>
        <v>0</v>
      </c>
      <c r="AM79" s="15">
        <f t="shared" si="68"/>
        <v>0</v>
      </c>
      <c r="AN79" s="15">
        <f t="shared" si="68"/>
        <v>0</v>
      </c>
      <c r="AO79" s="15">
        <f t="shared" si="68"/>
        <v>1</v>
      </c>
      <c r="AP79" s="15">
        <f t="shared" si="68"/>
        <v>1</v>
      </c>
      <c r="AQ79" s="15">
        <f t="shared" si="68"/>
        <v>1</v>
      </c>
      <c r="AR79" s="15">
        <f t="shared" si="68"/>
        <v>0</v>
      </c>
      <c r="AS79" s="15"/>
      <c r="AZ79" s="25"/>
      <c r="BA79" s="25"/>
      <c r="BB79" s="25"/>
      <c r="BC79" s="25"/>
      <c r="BD79" s="25"/>
      <c r="BE79" s="25"/>
      <c r="BF79" s="25"/>
      <c r="BG79" s="25">
        <f>SUM(AJ79:BF79)</f>
        <v>4</v>
      </c>
      <c r="BI79" s="25" t="str">
        <f t="shared" ref="BI79:BI87" si="69">AI79</f>
        <v>A1</v>
      </c>
      <c r="BJ79" s="25">
        <f>AJ88+BG79</f>
        <v>8</v>
      </c>
      <c r="BL79" s="15">
        <f>SUMIF($AJ$78:$BF$78,"=A*",$AJ79:$BF79)+SUMIF($AI$79:$AI$87,"=A*",$AJ$79:$AJ$87)</f>
        <v>2</v>
      </c>
      <c r="BM79" s="15">
        <f>SUMIF($AJ$78:$BF$78,"=HB*",$AJ79:$BF79)+SUMIF($AI$79:$AI$87,"=HB*",$AJ$79:$AJ$87)</f>
        <v>1</v>
      </c>
      <c r="BN79" s="15">
        <f>SUMIF($AJ$78:$BF$78,"=M*",$AJ79:$BF79)+SUMIF($AI$79:$AI$87,"=M*",$AJ$79:$AJ$87)</f>
        <v>0</v>
      </c>
      <c r="BO79" s="15">
        <f>SUMIF($AJ$78:$BF$78,"=NI*",$AJ79:$BF79)+SUMIF($AI$79:$AI$87,"=NI*",$AJ$79:$AJ$87)</f>
        <v>2</v>
      </c>
      <c r="BP79" s="15">
        <f>SUMIF($AJ$78:$BF$78,"=P*",$AJ79:$BF79)+SUMIF($AI$79:$AI$87,"=P*",$AJ$79:$AJ$87)</f>
        <v>0</v>
      </c>
      <c r="BQ79" s="15">
        <f>SUMIF($AJ$78:$BF$78,"=R*",$AJ79:$BF79)+SUMIF($AI$79:$AI$87,"=R*",$AJ$79:$AJ$87)</f>
        <v>2</v>
      </c>
      <c r="BR79" s="15">
        <f>SUMIF($AJ$78:$BF$78,"=W*",$AJ79:$BF79)+SUMIF($AI$79:$AI$87,"=W*",$AJ$79:$AJ$87)</f>
        <v>1</v>
      </c>
      <c r="BS79" s="25">
        <f>SUM(BL79:BR79)</f>
        <v>8</v>
      </c>
      <c r="BU79" s="31"/>
    </row>
    <row r="80" spans="1:73" x14ac:dyDescent="0.3">
      <c r="A80" s="31" t="s">
        <v>145</v>
      </c>
      <c r="B80" s="44">
        <v>0.53125</v>
      </c>
      <c r="C80" s="61" t="s">
        <v>114</v>
      </c>
      <c r="D80" s="48" t="str">
        <f>IF(B80="","",TEXT(B80,"h:mm AM/PM")&amp;" "&amp;C80)</f>
        <v>12:45 PM RMS</v>
      </c>
      <c r="E80" s="31" t="s">
        <v>313</v>
      </c>
      <c r="F80" s="44">
        <v>0.5625</v>
      </c>
      <c r="G80" s="61" t="s">
        <v>90</v>
      </c>
      <c r="H80" s="48" t="str">
        <f>IF(F80="","",TEXT(F80,"h:mm AM/PM")&amp;" "&amp;G80)</f>
        <v>1:30 PM HPES</v>
      </c>
      <c r="I80" s="137" t="s">
        <v>405</v>
      </c>
      <c r="J80" s="138">
        <v>0.47916666666666669</v>
      </c>
      <c r="K80" s="139" t="s">
        <v>114</v>
      </c>
      <c r="L80" s="48" t="str">
        <f>IF(J80="","",TEXT(J80,"h:mm AM/PM")&amp;" "&amp;K80)</f>
        <v>11:30 AM RMS</v>
      </c>
      <c r="M80" s="137" t="s">
        <v>400</v>
      </c>
      <c r="N80" s="138">
        <v>0.52083333333333337</v>
      </c>
      <c r="O80" s="142" t="s">
        <v>88</v>
      </c>
      <c r="P80" s="48" t="str">
        <f>IF(N80="","",TEXT(N80,"h:mm AM/PM")&amp;" "&amp;O80)</f>
        <v>12:30 PM BMS</v>
      </c>
      <c r="Q80" s="137" t="s">
        <v>494</v>
      </c>
      <c r="R80" s="138">
        <v>0.52083333333333337</v>
      </c>
      <c r="S80" s="142" t="s">
        <v>88</v>
      </c>
      <c r="T80" s="48" t="str">
        <f>IF(R80="","",TEXT(R80,"h:mm AM/PM")&amp;" "&amp;S80)</f>
        <v>12:30 PM BMS</v>
      </c>
      <c r="U80" s="137" t="s">
        <v>513</v>
      </c>
      <c r="V80" s="138">
        <v>0.51041666666666663</v>
      </c>
      <c r="W80" s="139" t="s">
        <v>91</v>
      </c>
      <c r="X80" s="48" t="str">
        <f t="shared" ref="X80:X85" si="70">IF(V80="","",TEXT(V80,"h:mm AM/PM")&amp;" "&amp;W80)</f>
        <v>12:15 PM CSDA</v>
      </c>
      <c r="Y80" s="137" t="s">
        <v>540</v>
      </c>
      <c r="Z80" s="138">
        <v>0.45833333333333331</v>
      </c>
      <c r="AA80" s="142" t="s">
        <v>98</v>
      </c>
      <c r="AB80" s="48" t="str">
        <f t="shared" ref="AB80:AB85" si="71">IF(Z80="","",TEXT(Z80,"h:mm AM/PM")&amp;" "&amp;AA80)</f>
        <v>11:00 AM AMS</v>
      </c>
      <c r="AC80" s="137" t="s">
        <v>541</v>
      </c>
      <c r="AD80" s="173">
        <v>0.45833333333333331</v>
      </c>
      <c r="AE80" s="142" t="s">
        <v>98</v>
      </c>
      <c r="AF80" s="48" t="str">
        <f>IF(AD80="","",TEXT(AD80,"h:mm AM/PM")&amp;" "&amp;AE80)</f>
        <v>11:00 AM AMS</v>
      </c>
      <c r="AG80" s="222" t="s">
        <v>81</v>
      </c>
      <c r="AH80" s="230"/>
      <c r="AI80" s="25" t="str">
        <f>AK78</f>
        <v>A2</v>
      </c>
      <c r="AJ80" s="15">
        <f t="shared" si="68"/>
        <v>1</v>
      </c>
      <c r="AK80" s="15">
        <f t="shared" si="68"/>
        <v>0</v>
      </c>
      <c r="AL80" s="15">
        <f t="shared" si="68"/>
        <v>0</v>
      </c>
      <c r="AM80" s="15">
        <f t="shared" si="68"/>
        <v>0</v>
      </c>
      <c r="AN80" s="15">
        <f t="shared" si="68"/>
        <v>1</v>
      </c>
      <c r="AO80" s="15">
        <f t="shared" si="68"/>
        <v>0</v>
      </c>
      <c r="AP80" s="15">
        <f t="shared" si="68"/>
        <v>1</v>
      </c>
      <c r="AQ80" s="15">
        <f t="shared" si="68"/>
        <v>1</v>
      </c>
      <c r="AR80" s="15">
        <f t="shared" si="68"/>
        <v>1</v>
      </c>
      <c r="AS80" s="15"/>
      <c r="AZ80" s="25"/>
      <c r="BA80" s="25"/>
      <c r="BB80" s="25"/>
      <c r="BC80" s="25"/>
      <c r="BD80" s="25"/>
      <c r="BE80" s="25"/>
      <c r="BF80" s="25"/>
      <c r="BG80" s="25">
        <f t="shared" ref="BG80:BG88" si="72">SUM(AJ80:BF80)</f>
        <v>5</v>
      </c>
      <c r="BI80" s="25" t="str">
        <f t="shared" si="69"/>
        <v>A2</v>
      </c>
      <c r="BJ80" s="25">
        <f>AK88+BG80</f>
        <v>9</v>
      </c>
      <c r="BL80" s="15">
        <f>SUMIF($AJ$78:$BF$78,"=A*",$AJ80:$BF80)+SUMIF($AI$79:$AI$87,"=A*",$AK$79:$AK$87)</f>
        <v>2</v>
      </c>
      <c r="BM80" s="15">
        <f>SUMIF($AJ$78:$BF$78,"=HB*",$AJ80:$BF80)+SUMIF($AI$79:$AI$87,"=HB*",$AK$79:$AK$87)</f>
        <v>1</v>
      </c>
      <c r="BN80" s="15">
        <f>SUMIF($AJ$78:$BF$78,"=M*",$AJ80:$BF80)+SUMIF($AI$79:$AI$87,"=M*",$AK$79:$AK$87)</f>
        <v>2</v>
      </c>
      <c r="BO80" s="15">
        <f>SUMIF($AJ$78:$BF$78,"=NI*",$AJ80:$BF80)+SUMIF($AI$79:$AI$87,"=NI*",$AK$79:$AK$87)</f>
        <v>2</v>
      </c>
      <c r="BP80" s="15">
        <f>SUMIF($AJ$78:$BF$78,"=P*",$AJ80:$BF80)+SUMIF($AI$79:$AI$87,"=P*",$AK$79:$AK$87)</f>
        <v>0</v>
      </c>
      <c r="BQ80" s="15">
        <f>SUMIF($AJ$78:$BF$78,"=R*",$AJ80:$BF80)+SUMIF($AI$79:$AI$87,"=R*",$AK$79:$AK$87)</f>
        <v>1</v>
      </c>
      <c r="BR80" s="15">
        <f>SUMIF($AJ$78:$BF$78,"=W*",$AJ80:$BF80)+SUMIF($AI$79:$AI$87,"=W*",$AK$79:$AK$87)</f>
        <v>1</v>
      </c>
      <c r="BS80" s="25">
        <f t="shared" ref="BS80:BS87" si="73">SUM(BL80:BR80)</f>
        <v>9</v>
      </c>
      <c r="BU80" s="31"/>
    </row>
    <row r="81" spans="1:73" ht="14.4" customHeight="1" x14ac:dyDescent="0.3">
      <c r="A81" s="137" t="s">
        <v>140</v>
      </c>
      <c r="B81" s="138">
        <v>0.59375</v>
      </c>
      <c r="C81" s="142" t="s">
        <v>92</v>
      </c>
      <c r="D81" s="48" t="str">
        <f t="shared" ref="D81:D86" si="74">IF(B81="","",TEXT(B81,"h:mm AM/PM")&amp;" "&amp;C81)</f>
        <v>2:15 PM FRES</v>
      </c>
      <c r="E81" s="137" t="s">
        <v>143</v>
      </c>
      <c r="F81" s="138">
        <v>0.61458333333333337</v>
      </c>
      <c r="G81" s="142" t="s">
        <v>98</v>
      </c>
      <c r="H81" s="48" t="str">
        <f t="shared" ref="H81:H86" si="75">IF(F81="","",TEXT(F81,"h:mm AM/PM")&amp;" "&amp;G81)</f>
        <v>2:45 PM AMS</v>
      </c>
      <c r="I81" s="137" t="s">
        <v>137</v>
      </c>
      <c r="J81" s="138">
        <v>0.52083333333333337</v>
      </c>
      <c r="K81" s="142" t="s">
        <v>88</v>
      </c>
      <c r="L81" s="48" t="str">
        <f>IF(J81="","",TEXT(J81,"h:mm AM/PM")&amp;" "&amp;K81)</f>
        <v>12:30 PM BMS</v>
      </c>
      <c r="M81" s="137" t="s">
        <v>532</v>
      </c>
      <c r="N81" s="44">
        <v>0.5625</v>
      </c>
      <c r="O81" s="61" t="s">
        <v>90</v>
      </c>
      <c r="P81" s="48" t="str">
        <f>IF(N81="","",TEXT(N81,"h:mm AM/PM")&amp;" "&amp;O81)</f>
        <v>1:30 PM HPES</v>
      </c>
      <c r="Q81" s="137" t="s">
        <v>150</v>
      </c>
      <c r="R81" s="138">
        <v>0.53125</v>
      </c>
      <c r="S81" s="139" t="s">
        <v>114</v>
      </c>
      <c r="T81" s="48" t="str">
        <f>IF(R81="","",TEXT(R81,"h:mm AM/PM")&amp;" "&amp;S81)</f>
        <v>12:45 PM RMS</v>
      </c>
      <c r="U81" s="137" t="s">
        <v>514</v>
      </c>
      <c r="V81" s="138">
        <v>0.5625</v>
      </c>
      <c r="W81" s="142" t="s">
        <v>91</v>
      </c>
      <c r="X81" s="48" t="str">
        <f t="shared" si="70"/>
        <v>1:30 PM CSDA</v>
      </c>
      <c r="Y81" s="137" t="s">
        <v>536</v>
      </c>
      <c r="Z81" s="138">
        <v>0.54166666666666663</v>
      </c>
      <c r="AA81" s="139" t="s">
        <v>92</v>
      </c>
      <c r="AB81" s="48" t="str">
        <f t="shared" si="71"/>
        <v>1:00 PM FRES</v>
      </c>
      <c r="AC81" s="172" t="s">
        <v>578</v>
      </c>
      <c r="AD81" s="174">
        <v>0.51041666666666663</v>
      </c>
      <c r="AE81" s="139" t="s">
        <v>98</v>
      </c>
      <c r="AF81" s="48" t="str">
        <f>IF(AD81="","",TEXT(AD81,"h:mm AM/PM")&amp;" "&amp;AE81)</f>
        <v>12:15 PM AMS</v>
      </c>
      <c r="AG81" s="222"/>
      <c r="AH81" s="230"/>
      <c r="AI81" s="25" t="str">
        <f>AL78</f>
        <v>HB1</v>
      </c>
      <c r="AJ81" s="15">
        <f t="shared" si="68"/>
        <v>1</v>
      </c>
      <c r="AK81" s="15">
        <f t="shared" si="68"/>
        <v>1</v>
      </c>
      <c r="AL81" s="15">
        <f t="shared" si="68"/>
        <v>0</v>
      </c>
      <c r="AM81" s="15">
        <f t="shared" si="68"/>
        <v>0</v>
      </c>
      <c r="AN81" s="15">
        <f t="shared" si="68"/>
        <v>0</v>
      </c>
      <c r="AO81" s="15">
        <f t="shared" si="68"/>
        <v>1</v>
      </c>
      <c r="AP81" s="15">
        <f t="shared" si="68"/>
        <v>1</v>
      </c>
      <c r="AQ81" s="15">
        <f t="shared" si="68"/>
        <v>0</v>
      </c>
      <c r="AR81" s="15">
        <f t="shared" si="68"/>
        <v>1</v>
      </c>
      <c r="AS81" s="15"/>
      <c r="AV81" s="25"/>
      <c r="AW81" s="25"/>
      <c r="AX81" s="25"/>
      <c r="AY81" s="25"/>
      <c r="AZ81" s="25"/>
      <c r="BA81" s="25"/>
      <c r="BB81" s="25"/>
      <c r="BC81" s="25"/>
      <c r="BD81" s="25"/>
      <c r="BE81" s="25"/>
      <c r="BF81" s="25"/>
      <c r="BG81" s="25">
        <f t="shared" si="72"/>
        <v>5</v>
      </c>
      <c r="BI81" s="25" t="str">
        <f t="shared" si="69"/>
        <v>HB1</v>
      </c>
      <c r="BJ81" s="25">
        <f>AL88+BG81</f>
        <v>8</v>
      </c>
      <c r="BL81" s="15">
        <f>SUMIF($AJ$78:$BF$78,"=A*",$AJ81:$BF81)+SUMIF($AI$79:$AI$87,"=A*",$AL$79:$AL$87)</f>
        <v>2</v>
      </c>
      <c r="BM81" s="15">
        <f>SUMIF($AJ$78:$BF$78,"=HB*",$AJ81:$BF81)+SUMIF($AI$79:$AI$87,"=HB*",$AL$79:$AL$87)</f>
        <v>0</v>
      </c>
      <c r="BN81" s="15">
        <f>SUMIF($AJ$78:$BF$78,"=M*",$AJ81:$BF81)+SUMIF($AI$79:$AI$87,"=M*",$AL$79:$AL$87)</f>
        <v>2</v>
      </c>
      <c r="BO81" s="15">
        <f>SUMIF($AJ$78:$BF$78,"=NI*",$AJ81:$BF81)+SUMIF($AI$79:$AI$87,"=NI*",$AL$79:$AL$87)</f>
        <v>2</v>
      </c>
      <c r="BP81" s="15">
        <f>SUMIF($AJ$78:$BF$78,"=P*",$AJ81:$BF81)+SUMIF($AI$79:$AI$87,"=P*",$AL$79:$AL$87)</f>
        <v>0</v>
      </c>
      <c r="BQ81" s="15">
        <f>SUMIF($AJ$78:$BF$78,"=R*",$AJ81:$BF81)+SUMIF($AI$79:$AI$87,"=R*",$AL$79:$AL$87)</f>
        <v>1</v>
      </c>
      <c r="BR81" s="15">
        <f>SUMIF($AJ$78:$BF$78,"=W*",$AJ81:$BF81)+SUMIF($AI$79:$AI$87,"=W*",$AL$79:$AL$87)</f>
        <v>1</v>
      </c>
      <c r="BS81" s="25">
        <f t="shared" si="73"/>
        <v>8</v>
      </c>
      <c r="BU81" s="31"/>
    </row>
    <row r="82" spans="1:73" x14ac:dyDescent="0.3">
      <c r="A82" s="137"/>
      <c r="B82" s="138"/>
      <c r="C82" s="142"/>
      <c r="D82" s="48" t="str">
        <f t="shared" si="74"/>
        <v/>
      </c>
      <c r="E82" s="137" t="s">
        <v>135</v>
      </c>
      <c r="F82" s="138">
        <v>0.61458333333333337</v>
      </c>
      <c r="G82" s="142" t="s">
        <v>90</v>
      </c>
      <c r="H82" s="48" t="str">
        <f t="shared" si="75"/>
        <v>2:45 PM HPES</v>
      </c>
      <c r="I82" s="137" t="s">
        <v>406</v>
      </c>
      <c r="J82" s="138">
        <v>0.53125</v>
      </c>
      <c r="K82" s="139" t="s">
        <v>114</v>
      </c>
      <c r="L82" s="48" t="str">
        <f>IF(J82="","",TEXT(J82,"h:mm AM/PM")&amp;" "&amp;K82)</f>
        <v>12:45 PM RMS</v>
      </c>
      <c r="M82" s="137" t="s">
        <v>410</v>
      </c>
      <c r="N82" s="44">
        <v>0.5625</v>
      </c>
      <c r="O82" s="139" t="s">
        <v>98</v>
      </c>
      <c r="P82" s="48" t="str">
        <f>IF(N82="","",TEXT(N82,"h:mm AM/PM")&amp;" "&amp;O82)</f>
        <v>1:30 PM AMS</v>
      </c>
      <c r="Q82" s="137" t="s">
        <v>500</v>
      </c>
      <c r="R82" s="138">
        <v>0.57291666666666663</v>
      </c>
      <c r="S82" s="139" t="s">
        <v>88</v>
      </c>
      <c r="T82" s="48" t="str">
        <f>IF(R82="","",TEXT(R82,"h:mm AM/PM")&amp;" "&amp;S82)</f>
        <v>1:45 PM BMS</v>
      </c>
      <c r="U82" s="137" t="s">
        <v>462</v>
      </c>
      <c r="V82" s="138">
        <v>0.5625</v>
      </c>
      <c r="W82" s="139" t="s">
        <v>98</v>
      </c>
      <c r="X82" s="48" t="str">
        <f t="shared" si="70"/>
        <v>1:30 PM AMS</v>
      </c>
      <c r="Y82" s="137" t="s">
        <v>144</v>
      </c>
      <c r="Z82" s="44">
        <v>0.5625</v>
      </c>
      <c r="AA82" s="61" t="s">
        <v>90</v>
      </c>
      <c r="AB82" s="48" t="str">
        <f t="shared" si="71"/>
        <v>1:30 PM HPES</v>
      </c>
      <c r="AC82" s="31" t="s">
        <v>539</v>
      </c>
      <c r="AD82" s="138">
        <v>0.53125</v>
      </c>
      <c r="AE82" s="139" t="s">
        <v>114</v>
      </c>
      <c r="AF82" s="48" t="str">
        <f>IF(AD82="","",TEXT(AD82,"h:mm AM/PM")&amp;" "&amp;AE82)</f>
        <v>12:45 PM RMS</v>
      </c>
      <c r="AG82" s="222"/>
      <c r="AH82" s="230"/>
      <c r="AI82" s="25" t="str">
        <f>AM78</f>
        <v>M1</v>
      </c>
      <c r="AJ82" s="15">
        <f t="shared" si="68"/>
        <v>0</v>
      </c>
      <c r="AK82" s="15">
        <f t="shared" si="68"/>
        <v>1</v>
      </c>
      <c r="AL82" s="15">
        <f t="shared" si="68"/>
        <v>1</v>
      </c>
      <c r="AM82" s="15">
        <f t="shared" si="68"/>
        <v>0</v>
      </c>
      <c r="AN82" s="15">
        <f t="shared" si="68"/>
        <v>0</v>
      </c>
      <c r="AO82" s="15">
        <f t="shared" si="68"/>
        <v>0</v>
      </c>
      <c r="AP82" s="15">
        <f t="shared" si="68"/>
        <v>0</v>
      </c>
      <c r="AQ82" s="15">
        <f t="shared" si="68"/>
        <v>0</v>
      </c>
      <c r="AR82" s="15">
        <f t="shared" si="68"/>
        <v>1</v>
      </c>
      <c r="AS82" s="15"/>
      <c r="AV82" s="25"/>
      <c r="AW82" s="25"/>
      <c r="AX82" s="25"/>
      <c r="AY82" s="25"/>
      <c r="AZ82" s="25"/>
      <c r="BA82" s="25"/>
      <c r="BB82" s="25"/>
      <c r="BC82" s="25"/>
      <c r="BD82" s="25"/>
      <c r="BE82" s="25"/>
      <c r="BF82" s="25"/>
      <c r="BG82" s="25">
        <f t="shared" si="72"/>
        <v>3</v>
      </c>
      <c r="BI82" s="25" t="str">
        <f t="shared" si="69"/>
        <v>M1</v>
      </c>
      <c r="BJ82" s="25">
        <f>AM88+BG82</f>
        <v>6</v>
      </c>
      <c r="BL82" s="15">
        <f>SUMIF($AJ$78:$BF$78,"=A*",$AJ82:$BF82)+SUMIF($AI$79:$AI$87,"=A*",$AM$79:$AM$87)</f>
        <v>1</v>
      </c>
      <c r="BM82" s="15">
        <f>SUMIF($AJ$78:$BF$78,"=HB*",$AJ82:$BF82)+SUMIF($AI$79:$AI$87,"=HB*",$AM$79:$AM$87)</f>
        <v>1</v>
      </c>
      <c r="BN82" s="15">
        <f>SUMIF($AJ$78:$BF$78,"=M*",$AJ82:$BF82)+SUMIF($AI$79:$AI$87,"=M*",$AM$79:$AM$87)</f>
        <v>1</v>
      </c>
      <c r="BO82" s="15">
        <f>SUMIF($AJ$78:$BF$78,"=NI*",$AJ82:$BF82)+SUMIF($AI$79:$AI$87,"=NI*",$AM$79:$AM$87)</f>
        <v>1</v>
      </c>
      <c r="BP82" s="15">
        <f>SUMIF($AJ$78:$BF$78,"=P*",$AJ82:$BF82)+SUMIF($AI$79:$AI$87,"=P*",$AM$79:$AM$87)</f>
        <v>0</v>
      </c>
      <c r="BQ82" s="15">
        <f>SUMIF($AJ$78:$BF$78,"=R*",$AJ82:$BF82)+SUMIF($AI$79:$AI$87,"=R*",$AM$79:$AM$87)</f>
        <v>1</v>
      </c>
      <c r="BR82" s="15">
        <f>SUMIF($AJ$78:$BF$78,"=W*",$AJ82:$BF82)+SUMIF($AI$79:$AI$87,"=W*",$AM$79:$AM$87)</f>
        <v>1</v>
      </c>
      <c r="BS82" s="25">
        <f t="shared" si="73"/>
        <v>6</v>
      </c>
      <c r="BU82" s="31"/>
    </row>
    <row r="83" spans="1:73" x14ac:dyDescent="0.3">
      <c r="A83" s="137"/>
      <c r="B83" s="138"/>
      <c r="C83" s="139"/>
      <c r="D83" s="48" t="str">
        <f t="shared" si="74"/>
        <v/>
      </c>
      <c r="E83" s="137" t="s">
        <v>317</v>
      </c>
      <c r="F83" s="138">
        <v>0.625</v>
      </c>
      <c r="G83" s="139" t="s">
        <v>88</v>
      </c>
      <c r="H83" s="48" t="str">
        <f t="shared" si="75"/>
        <v>3:00 PM BMS</v>
      </c>
      <c r="I83" s="137" t="s">
        <v>407</v>
      </c>
      <c r="J83" s="138">
        <v>0.5625</v>
      </c>
      <c r="K83" s="142" t="s">
        <v>91</v>
      </c>
      <c r="L83" s="48" t="str">
        <f>IF(J83="","",TEXT(J83,"h:mm AM/PM")&amp;" "&amp;K83)</f>
        <v>1:30 PM CSDA</v>
      </c>
      <c r="M83" s="137" t="s">
        <v>468</v>
      </c>
      <c r="N83" s="138">
        <v>0.59375</v>
      </c>
      <c r="O83" s="142" t="s">
        <v>92</v>
      </c>
      <c r="P83" s="48" t="str">
        <f>IF(N83="","",TEXT(N83,"h:mm AM/PM")&amp;" "&amp;O83)</f>
        <v>2:15 PM FRES</v>
      </c>
      <c r="Q83" s="137" t="s">
        <v>463</v>
      </c>
      <c r="R83" s="138">
        <v>0.625</v>
      </c>
      <c r="S83" s="142" t="s">
        <v>88</v>
      </c>
      <c r="T83" s="48" t="str">
        <f>IF(R83="","",TEXT(R83,"h:mm AM/PM")&amp;" "&amp;S83)</f>
        <v>3:00 PM BMS</v>
      </c>
      <c r="U83" s="31" t="s">
        <v>512</v>
      </c>
      <c r="V83" s="138">
        <v>0.5625</v>
      </c>
      <c r="W83" s="142" t="s">
        <v>90</v>
      </c>
      <c r="X83" s="48" t="str">
        <f t="shared" si="70"/>
        <v>1:30 PM HPES</v>
      </c>
      <c r="Y83" s="137" t="s">
        <v>537</v>
      </c>
      <c r="Z83" s="44">
        <v>0.57291666666666663</v>
      </c>
      <c r="AA83" s="61" t="s">
        <v>88</v>
      </c>
      <c r="AB83" s="48" t="str">
        <f t="shared" si="71"/>
        <v>1:45 PM BMS</v>
      </c>
      <c r="AC83" s="172" t="s">
        <v>542</v>
      </c>
      <c r="AD83" s="138">
        <v>0.59375</v>
      </c>
      <c r="AE83" s="139" t="s">
        <v>92</v>
      </c>
      <c r="AF83" s="48" t="str">
        <f>IF(AD83="","",TEXT(AD83,"h:mm AM/PM")&amp;" "&amp;AE83)</f>
        <v>2:15 PM FRES</v>
      </c>
      <c r="AG83" s="222"/>
      <c r="AH83" s="230"/>
      <c r="AI83" s="25" t="str">
        <f>AN78</f>
        <v>M2</v>
      </c>
      <c r="AJ83" s="15">
        <f t="shared" si="68"/>
        <v>0</v>
      </c>
      <c r="AK83" s="15">
        <f t="shared" si="68"/>
        <v>0</v>
      </c>
      <c r="AL83" s="15">
        <f t="shared" si="68"/>
        <v>1</v>
      </c>
      <c r="AM83" s="15">
        <f t="shared" si="68"/>
        <v>1</v>
      </c>
      <c r="AN83" s="15">
        <f t="shared" si="68"/>
        <v>0</v>
      </c>
      <c r="AO83" s="15">
        <f t="shared" si="68"/>
        <v>0</v>
      </c>
      <c r="AP83" s="15">
        <f t="shared" si="68"/>
        <v>0</v>
      </c>
      <c r="AQ83" s="15">
        <f t="shared" si="68"/>
        <v>0</v>
      </c>
      <c r="AR83" s="15">
        <f t="shared" si="68"/>
        <v>0</v>
      </c>
      <c r="AS83" s="15"/>
      <c r="AV83" s="25"/>
      <c r="AW83" s="25"/>
      <c r="AX83" s="25"/>
      <c r="AY83" s="25"/>
      <c r="AZ83" s="25"/>
      <c r="BA83" s="25"/>
      <c r="BB83" s="25"/>
      <c r="BC83" s="25"/>
      <c r="BD83" s="25"/>
      <c r="BE83" s="25"/>
      <c r="BF83" s="25"/>
      <c r="BG83" s="25">
        <f t="shared" si="72"/>
        <v>2</v>
      </c>
      <c r="BI83" s="25" t="str">
        <f t="shared" si="69"/>
        <v>M2</v>
      </c>
      <c r="BJ83" s="25">
        <f>AN88+BG83</f>
        <v>5</v>
      </c>
      <c r="BL83" s="15">
        <f>SUMIF($AJ$78:$BF$78,"=A*",$AJ83:$BF83)+SUMIF($AI$79:$AI$87,"=A*",$AN$79:$AN$87)</f>
        <v>1</v>
      </c>
      <c r="BM83" s="15">
        <f>SUMIF($AJ$78:$BF$78,"=HB*",$AJ83:$BF83)+SUMIF($AI$79:$AI$87,"=HB*",$AN$79:$AN$87)</f>
        <v>1</v>
      </c>
      <c r="BN83" s="15">
        <f>SUMIF($AJ$78:$BF$78,"=M*",$AJ83:$BF83)+SUMIF($AI$79:$AI$87,"=M*",$AN$79:$AN$87)</f>
        <v>1</v>
      </c>
      <c r="BO83" s="15">
        <f>SUMIF($AJ$78:$BF$78,"=NI*",$AJ83:$BF83)+SUMIF($AI$79:$AI$87,"=NI*",$AN$79:$AN$87)</f>
        <v>1</v>
      </c>
      <c r="BP83" s="15">
        <f>SUMIF($AJ$78:$BF$78,"=P*",$AJ83:$BF83)+SUMIF($AI$79:$AI$87,"=P*",$AN$79:$AN$87)</f>
        <v>0</v>
      </c>
      <c r="BQ83" s="15">
        <f>SUMIF($AJ$78:$BF$78,"=R*",$AJ83:$BF83)+SUMIF($AI$79:$AI$87,"=R*",$AN$79:$AN$87)</f>
        <v>1</v>
      </c>
      <c r="BR83" s="15">
        <f>SUMIF($AJ$78:$BF$78,"=W*",$AJ83:$BF83)+SUMIF($AI$79:$AI$87,"=W*",$AN$79:$AN$87)</f>
        <v>0</v>
      </c>
      <c r="BS83" s="25">
        <f t="shared" si="73"/>
        <v>5</v>
      </c>
      <c r="BU83" s="31"/>
    </row>
    <row r="84" spans="1:73" x14ac:dyDescent="0.3">
      <c r="A84" s="137"/>
      <c r="B84" s="138"/>
      <c r="C84" s="139"/>
      <c r="D84" s="48" t="str">
        <f t="shared" si="74"/>
        <v/>
      </c>
      <c r="E84" s="137" t="s">
        <v>318</v>
      </c>
      <c r="F84" s="138">
        <v>0.67708333333333337</v>
      </c>
      <c r="G84" s="139" t="s">
        <v>88</v>
      </c>
      <c r="H84" s="48" t="str">
        <f t="shared" si="75"/>
        <v>4:15 PM BMS</v>
      </c>
      <c r="I84" s="31" t="s">
        <v>402</v>
      </c>
      <c r="J84" s="44">
        <v>0.61458333333333337</v>
      </c>
      <c r="K84" s="61" t="s">
        <v>98</v>
      </c>
      <c r="L84" s="48" t="str">
        <f>IF(J84="","",TEXT(J84,"h:mm AM/PM")&amp;" "&amp;K84)</f>
        <v>2:45 PM AMS</v>
      </c>
      <c r="M84" s="137" t="s">
        <v>469</v>
      </c>
      <c r="N84" s="138">
        <v>0.61458333333333337</v>
      </c>
      <c r="O84" s="139" t="s">
        <v>90</v>
      </c>
      <c r="P84" s="48" t="str">
        <f>IF(N84="","",TEXT(N84,"h:mm AM/PM")&amp;" "&amp;O84)</f>
        <v>2:45 PM HPES</v>
      </c>
      <c r="Q84" s="137"/>
      <c r="R84" s="138"/>
      <c r="S84" s="139"/>
      <c r="T84" s="48" t="str">
        <f t="shared" ref="T84:T88" si="76">IF(R84="","",TEXT(R84,"h:mm AM/PM")&amp;" "&amp;S84)</f>
        <v/>
      </c>
      <c r="U84" s="137" t="s">
        <v>378</v>
      </c>
      <c r="V84" s="44">
        <v>0.61458333333333337</v>
      </c>
      <c r="W84" s="61" t="s">
        <v>98</v>
      </c>
      <c r="X84" s="48" t="str">
        <f t="shared" si="70"/>
        <v>2:45 PM AMS</v>
      </c>
      <c r="Y84" s="137" t="s">
        <v>538</v>
      </c>
      <c r="Z84" s="138">
        <v>0.59375</v>
      </c>
      <c r="AA84" s="139" t="s">
        <v>92</v>
      </c>
      <c r="AB84" s="48" t="str">
        <f t="shared" si="71"/>
        <v>2:15 PM FRES</v>
      </c>
      <c r="AC84" s="137"/>
      <c r="AD84" s="138"/>
      <c r="AE84" s="142"/>
      <c r="AF84" s="48" t="str">
        <f t="shared" ref="AF84:AF88" si="77">IF(AD84="","",TEXT(AD84,"h:mm AM/PM")&amp;" "&amp;AE84)</f>
        <v/>
      </c>
      <c r="AG84" s="222"/>
      <c r="AH84" s="230"/>
      <c r="AI84" s="25" t="str">
        <f>AO78</f>
        <v>NI1</v>
      </c>
      <c r="AJ84" s="15">
        <f t="shared" si="68"/>
        <v>0</v>
      </c>
      <c r="AK84" s="15">
        <f t="shared" si="68"/>
        <v>1</v>
      </c>
      <c r="AL84" s="15">
        <f t="shared" si="68"/>
        <v>0</v>
      </c>
      <c r="AM84" s="15">
        <f t="shared" si="68"/>
        <v>1</v>
      </c>
      <c r="AN84" s="15">
        <f t="shared" si="68"/>
        <v>0</v>
      </c>
      <c r="AO84" s="15">
        <f t="shared" si="68"/>
        <v>0</v>
      </c>
      <c r="AP84" s="15">
        <f t="shared" si="68"/>
        <v>0</v>
      </c>
      <c r="AQ84" s="15">
        <f t="shared" si="68"/>
        <v>1</v>
      </c>
      <c r="AR84" s="15">
        <f t="shared" si="68"/>
        <v>1</v>
      </c>
      <c r="AS84" s="15"/>
      <c r="AV84" s="25"/>
      <c r="AW84" s="25"/>
      <c r="AX84" s="25"/>
      <c r="AY84" s="25"/>
      <c r="AZ84" s="25"/>
      <c r="BA84" s="25"/>
      <c r="BB84" s="25"/>
      <c r="BC84" s="25"/>
      <c r="BD84" s="25"/>
      <c r="BE84" s="25"/>
      <c r="BF84" s="25"/>
      <c r="BG84" s="25">
        <f t="shared" si="72"/>
        <v>4</v>
      </c>
      <c r="BI84" s="25" t="str">
        <f t="shared" si="69"/>
        <v>NI1</v>
      </c>
      <c r="BJ84" s="25">
        <f>AO88+BG84</f>
        <v>8</v>
      </c>
      <c r="BL84" s="15">
        <f>SUMIF($AJ$78:$BF$78,"=A*",$AJ84:$BF84)+SUMIF($AI$79:$AI$87,"=A*",$AO$79:$AO$87)</f>
        <v>2</v>
      </c>
      <c r="BM84" s="15">
        <f>SUMIF($AJ$78:$BF$78,"=HB*",$AJ84:$BF84)+SUMIF($AI$79:$AI$87,"=HB*",$AO$79:$AO$87)</f>
        <v>1</v>
      </c>
      <c r="BN84" s="15">
        <f>SUMIF($AJ$78:$BF$78,"=M*",$AJ84:$BF84)+SUMIF($AI$79:$AI$87,"=M*",$AO$79:$AO$87)</f>
        <v>1</v>
      </c>
      <c r="BO84" s="15">
        <f>SUMIF($AJ$78:$BF$78,"=NI*",$AJ84:$BF84)+SUMIF($AI$79:$AI$87,"=NI*",$AO$79:$AO$87)</f>
        <v>1</v>
      </c>
      <c r="BP84" s="15">
        <f>SUMIF($AJ$78:$BF$78,"=P*",$AJ84:$BF84)+SUMIF($AI$79:$AI$87,"=P*",$AO$79:$AO$87)</f>
        <v>0</v>
      </c>
      <c r="BQ84" s="15">
        <f>SUMIF($AJ$78:$BF$78,"=R*",$AJ84:$BF84)+SUMIF($AI$79:$AI$87,"=R*",$AO$79:$AO$87)</f>
        <v>1</v>
      </c>
      <c r="BR84" s="15">
        <f>SUMIF($AJ$78:$BF$78,"=W*",$AJ84:$BF84)+SUMIF($AI$79:$AI$87,"=W*",$AO$79:$AO$87)</f>
        <v>2</v>
      </c>
      <c r="BS84" s="25">
        <f t="shared" si="73"/>
        <v>8</v>
      </c>
      <c r="BU84" s="31"/>
    </row>
    <row r="85" spans="1:73" x14ac:dyDescent="0.3">
      <c r="A85" s="137"/>
      <c r="B85" s="138"/>
      <c r="C85" s="139"/>
      <c r="D85" s="48" t="str">
        <f t="shared" si="74"/>
        <v/>
      </c>
      <c r="E85" s="137"/>
      <c r="F85" s="138"/>
      <c r="G85" s="150"/>
      <c r="H85" s="48" t="str">
        <f t="shared" si="75"/>
        <v/>
      </c>
      <c r="I85" s="137"/>
      <c r="J85" s="138"/>
      <c r="K85" s="139"/>
      <c r="L85" s="48" t="str">
        <f t="shared" ref="L85:L88" si="78">IF(J85="","",TEXT(J85,"h:mm AM/PM")&amp;" "&amp;K85)</f>
        <v/>
      </c>
      <c r="M85" s="137"/>
      <c r="N85" s="44"/>
      <c r="O85" s="139"/>
      <c r="P85" s="48" t="str">
        <f t="shared" ref="P85" si="79">IF(N85="","",TEXT(N85,"h:mm AM/PM")&amp;" "&amp;O85)</f>
        <v/>
      </c>
      <c r="Q85" s="137"/>
      <c r="R85" s="138"/>
      <c r="S85" s="139"/>
      <c r="T85" s="48" t="str">
        <f t="shared" si="76"/>
        <v/>
      </c>
      <c r="U85" s="137"/>
      <c r="V85" s="138"/>
      <c r="W85" s="139"/>
      <c r="X85" s="48" t="str">
        <f t="shared" si="70"/>
        <v/>
      </c>
      <c r="Y85" s="31"/>
      <c r="Z85" s="44"/>
      <c r="AA85" s="61"/>
      <c r="AB85" s="48" t="str">
        <f t="shared" si="71"/>
        <v/>
      </c>
      <c r="AC85" s="137"/>
      <c r="AD85" s="138"/>
      <c r="AE85" s="139"/>
      <c r="AF85" s="48" t="str">
        <f t="shared" si="77"/>
        <v/>
      </c>
      <c r="AG85" s="222"/>
      <c r="AH85" s="230"/>
      <c r="AI85" s="25" t="str">
        <f>AP78</f>
        <v>NI2</v>
      </c>
      <c r="AJ85" s="15">
        <f t="shared" si="68"/>
        <v>0</v>
      </c>
      <c r="AK85" s="15">
        <f t="shared" si="68"/>
        <v>0</v>
      </c>
      <c r="AL85" s="15">
        <f t="shared" si="68"/>
        <v>0</v>
      </c>
      <c r="AM85" s="15">
        <f t="shared" si="68"/>
        <v>0</v>
      </c>
      <c r="AN85" s="15">
        <f t="shared" si="68"/>
        <v>1</v>
      </c>
      <c r="AO85" s="15">
        <f t="shared" si="68"/>
        <v>1</v>
      </c>
      <c r="AP85" s="15">
        <f t="shared" si="68"/>
        <v>0</v>
      </c>
      <c r="AQ85" s="15">
        <f t="shared" si="68"/>
        <v>1</v>
      </c>
      <c r="AR85" s="15">
        <f t="shared" si="68"/>
        <v>1</v>
      </c>
      <c r="AS85" s="15"/>
      <c r="AV85" s="25"/>
      <c r="AW85" s="25"/>
      <c r="AX85" s="25"/>
      <c r="AY85" s="25"/>
      <c r="AZ85" s="25"/>
      <c r="BA85" s="25"/>
      <c r="BB85" s="25"/>
      <c r="BC85" s="25"/>
      <c r="BD85" s="25"/>
      <c r="BE85" s="25"/>
      <c r="BF85" s="25"/>
      <c r="BG85" s="25">
        <f t="shared" si="72"/>
        <v>4</v>
      </c>
      <c r="BI85" s="25" t="str">
        <f t="shared" si="69"/>
        <v>NI2</v>
      </c>
      <c r="BJ85" s="25">
        <f>AP88+BG85</f>
        <v>8</v>
      </c>
      <c r="BL85" s="15">
        <f>SUMIF($AJ$78:$BF$78,"=A*",$AJ85:$BF85)+SUMIF($AI$79:$AI$87,"=A*",$AP$79:$AP$87)</f>
        <v>2</v>
      </c>
      <c r="BM85" s="15">
        <f>SUMIF($AJ$78:$BF$78,"=HB*",$AJ85:$BF85)+SUMIF($AI$79:$AI$87,"=HB*",$AP$79:$AP$87)</f>
        <v>1</v>
      </c>
      <c r="BN85" s="15">
        <f>SUMIF($AJ$78:$BF$78,"=M*",$AJ85:$BF85)+SUMIF($AI$79:$AI$87,"=M*",$AP$79:$AP$87)</f>
        <v>1</v>
      </c>
      <c r="BO85" s="15">
        <f>SUMIF($AJ$78:$BF$78,"=NI*",$AJ85:$BF85)+SUMIF($AI$79:$AI$87,"=NI*",$AP$79:$AP$87)</f>
        <v>1</v>
      </c>
      <c r="BP85" s="15">
        <f>SUMIF($AJ$78:$BF$78,"=P*",$AJ85:$BF85)+SUMIF($AI$79:$AI$87,"=P*",$AP$79:$AP$87)</f>
        <v>0</v>
      </c>
      <c r="BQ85" s="15">
        <f>SUMIF($AJ$78:$BF$78,"=R*",$AJ85:$BF85)+SUMIF($AI$79:$AI$87,"=R*",$AP$79:$AP$87)</f>
        <v>1</v>
      </c>
      <c r="BR85" s="15">
        <f>SUMIF($AJ$78:$BF$78,"=W*",$AJ85:$BF85)+SUMIF($AI$79:$AI$87,"=W*",$AP$79:$AP$87)</f>
        <v>2</v>
      </c>
      <c r="BS85" s="25">
        <f t="shared" si="73"/>
        <v>8</v>
      </c>
      <c r="BU85" s="31"/>
    </row>
    <row r="86" spans="1:73" x14ac:dyDescent="0.3">
      <c r="A86" s="137"/>
      <c r="B86" s="138"/>
      <c r="C86" s="139"/>
      <c r="D86" s="48" t="str">
        <f t="shared" si="74"/>
        <v/>
      </c>
      <c r="E86" s="137"/>
      <c r="F86" s="138"/>
      <c r="G86" s="150"/>
      <c r="H86" s="48" t="str">
        <f t="shared" si="75"/>
        <v/>
      </c>
      <c r="I86" s="137"/>
      <c r="J86" s="138"/>
      <c r="K86" s="139"/>
      <c r="L86" s="48" t="str">
        <f t="shared" si="78"/>
        <v/>
      </c>
      <c r="M86" s="137"/>
      <c r="N86" s="44"/>
      <c r="O86" s="139"/>
      <c r="P86" s="48" t="str">
        <f t="shared" ref="P86:P88" si="80">IF(N86="","",TEXT(N86,"h:mm AM/PM")&amp;" "&amp;O86)</f>
        <v/>
      </c>
      <c r="Q86" s="137"/>
      <c r="R86" s="138"/>
      <c r="S86" s="139"/>
      <c r="T86" s="48" t="str">
        <f t="shared" si="76"/>
        <v/>
      </c>
      <c r="U86" s="137"/>
      <c r="V86" s="138"/>
      <c r="W86" s="139"/>
      <c r="X86" s="48" t="str">
        <f t="shared" ref="X86:X88" si="81">IF(V86="","",TEXT(V86,"h:mm AM/PM")&amp;" "&amp;W86)</f>
        <v/>
      </c>
      <c r="Y86" s="137"/>
      <c r="Z86" s="138"/>
      <c r="AA86" s="139"/>
      <c r="AB86" s="48" t="str">
        <f t="shared" ref="AB86:AB88" si="82">IF(Z86="","",TEXT(Z86,"h:mm AM/PM")&amp;" "&amp;AA86)</f>
        <v/>
      </c>
      <c r="AC86" s="137"/>
      <c r="AD86" s="138"/>
      <c r="AE86" s="139"/>
      <c r="AF86" s="48" t="str">
        <f t="shared" si="77"/>
        <v/>
      </c>
      <c r="AG86" s="222"/>
      <c r="AH86" s="230"/>
      <c r="AI86" s="25" t="str">
        <f>AQ78</f>
        <v>R1</v>
      </c>
      <c r="AJ86" s="15">
        <f t="shared" si="68"/>
        <v>1</v>
      </c>
      <c r="AK86" s="15">
        <f t="shared" si="68"/>
        <v>0</v>
      </c>
      <c r="AL86" s="15">
        <f t="shared" si="68"/>
        <v>1</v>
      </c>
      <c r="AM86" s="15">
        <f t="shared" si="68"/>
        <v>1</v>
      </c>
      <c r="AN86" s="15">
        <f t="shared" si="68"/>
        <v>1</v>
      </c>
      <c r="AO86" s="15">
        <f t="shared" si="68"/>
        <v>0</v>
      </c>
      <c r="AP86" s="15">
        <f t="shared" si="68"/>
        <v>0</v>
      </c>
      <c r="AQ86" s="15">
        <f t="shared" si="68"/>
        <v>0</v>
      </c>
      <c r="AR86" s="15">
        <f t="shared" si="68"/>
        <v>0</v>
      </c>
      <c r="AS86" s="15"/>
      <c r="AV86" s="25"/>
      <c r="AW86" s="25"/>
      <c r="AX86" s="25"/>
      <c r="AY86" s="25"/>
      <c r="AZ86" s="25"/>
      <c r="BA86" s="25"/>
      <c r="BB86" s="25"/>
      <c r="BC86" s="25"/>
      <c r="BD86" s="25"/>
      <c r="BE86" s="25"/>
      <c r="BF86" s="25"/>
      <c r="BG86" s="25">
        <f t="shared" si="72"/>
        <v>4</v>
      </c>
      <c r="BI86" s="25" t="str">
        <f t="shared" si="69"/>
        <v>R1</v>
      </c>
      <c r="BJ86" s="25">
        <f>AQ88+BG86</f>
        <v>9</v>
      </c>
      <c r="BL86" s="15">
        <f>SUMIF($AJ$78:$BF$78,"=A*",$AJ86:$BF86)+SUMIF($AI$79:$AI$87,"=A*",$AQ$79:$AQ$87)</f>
        <v>3</v>
      </c>
      <c r="BM86" s="15">
        <f>SUMIF($AJ$78:$BF$78,"=HB*",$AJ86:$BF86)+SUMIF($AI$79:$AI$87,"=HB*",$AQ$79:$AQ$87)</f>
        <v>1</v>
      </c>
      <c r="BN86" s="15">
        <f>SUMIF($AJ$78:$BF$78,"=M*",$AJ86:$BF86)+SUMIF($AI$79:$AI$87,"=M*",$AQ$79:$AQ$87)</f>
        <v>2</v>
      </c>
      <c r="BO86" s="15">
        <f>SUMIF($AJ$78:$BF$78,"=NI*",$AJ86:$BF86)+SUMIF($AI$79:$AI$87,"=NI*",$AQ$79:$AQ$87)</f>
        <v>2</v>
      </c>
      <c r="BP86" s="15">
        <f>SUMIF($AJ$78:$BF$78,"=P*",$AJ86:$BF86)+SUMIF($AI$79:$AI$87,"=P*",$AQ$79:$AQ$87)</f>
        <v>0</v>
      </c>
      <c r="BQ86" s="15">
        <f>SUMIF($AJ$78:$BF$78,"=R*",$AJ86:$BF86)+SUMIF($AI$79:$AI$87,"=R*",$AQ$79:$AQ$87)</f>
        <v>0</v>
      </c>
      <c r="BR86" s="15">
        <f>SUMIF($AJ$78:$BF$78,"=W*",$AJ86:$BF86)+SUMIF($AI$79:$AI$87,"=W*",$AQ$79:$AQ$87)</f>
        <v>1</v>
      </c>
      <c r="BS86" s="25">
        <f t="shared" si="73"/>
        <v>9</v>
      </c>
      <c r="BU86" s="31"/>
    </row>
    <row r="87" spans="1:73" x14ac:dyDescent="0.3">
      <c r="A87" s="137"/>
      <c r="B87" s="138"/>
      <c r="C87" s="139"/>
      <c r="D87" s="48" t="str">
        <f t="shared" ref="D87:D88" si="83">IF(B87="","",TEXT(B87,"h:mm AM/PM")&amp;" "&amp;C87)</f>
        <v/>
      </c>
      <c r="E87" s="137"/>
      <c r="F87" s="138"/>
      <c r="G87" s="150"/>
      <c r="H87" s="48" t="str">
        <f t="shared" ref="H87:H88" si="84">IF(F87="","",TEXT(F87,"h:mm AM/PM")&amp;" "&amp;G87)</f>
        <v/>
      </c>
      <c r="I87" s="137"/>
      <c r="J87" s="138"/>
      <c r="K87" s="139"/>
      <c r="L87" s="48" t="str">
        <f t="shared" si="78"/>
        <v/>
      </c>
      <c r="M87" s="137"/>
      <c r="N87" s="138"/>
      <c r="O87" s="139"/>
      <c r="P87" s="48" t="str">
        <f t="shared" si="80"/>
        <v/>
      </c>
      <c r="Q87" s="137"/>
      <c r="R87" s="138"/>
      <c r="S87" s="139"/>
      <c r="T87" s="48" t="str">
        <f t="shared" si="76"/>
        <v/>
      </c>
      <c r="U87" s="137"/>
      <c r="V87" s="138"/>
      <c r="W87" s="139"/>
      <c r="X87" s="48" t="str">
        <f t="shared" si="81"/>
        <v/>
      </c>
      <c r="Y87" s="137"/>
      <c r="Z87" s="138"/>
      <c r="AA87" s="139"/>
      <c r="AB87" s="48" t="str">
        <f t="shared" si="82"/>
        <v/>
      </c>
      <c r="AC87" s="137"/>
      <c r="AD87" s="138"/>
      <c r="AE87" s="139"/>
      <c r="AF87" s="48" t="str">
        <f t="shared" si="77"/>
        <v/>
      </c>
      <c r="AG87" s="222"/>
      <c r="AH87" s="230"/>
      <c r="AI87" s="25" t="str">
        <f>AR78</f>
        <v>W1</v>
      </c>
      <c r="AJ87" s="15">
        <f t="shared" si="68"/>
        <v>1</v>
      </c>
      <c r="AK87" s="15">
        <f t="shared" si="68"/>
        <v>0</v>
      </c>
      <c r="AL87" s="15">
        <f t="shared" si="68"/>
        <v>0</v>
      </c>
      <c r="AM87" s="15">
        <f t="shared" si="68"/>
        <v>0</v>
      </c>
      <c r="AN87" s="15">
        <f t="shared" si="68"/>
        <v>0</v>
      </c>
      <c r="AO87" s="15">
        <f t="shared" si="68"/>
        <v>1</v>
      </c>
      <c r="AP87" s="15">
        <f t="shared" si="68"/>
        <v>1</v>
      </c>
      <c r="AQ87" s="15">
        <f t="shared" si="68"/>
        <v>1</v>
      </c>
      <c r="AR87" s="15">
        <f t="shared" si="68"/>
        <v>0</v>
      </c>
      <c r="AS87" s="15"/>
      <c r="AV87" s="25"/>
      <c r="AW87" s="25"/>
      <c r="AX87" s="25"/>
      <c r="AY87" s="25"/>
      <c r="AZ87" s="25"/>
      <c r="BA87" s="25"/>
      <c r="BB87" s="25"/>
      <c r="BC87" s="25"/>
      <c r="BD87" s="25"/>
      <c r="BE87" s="25"/>
      <c r="BF87" s="25"/>
      <c r="BG87" s="25">
        <f t="shared" si="72"/>
        <v>4</v>
      </c>
      <c r="BI87" s="25" t="str">
        <f t="shared" si="69"/>
        <v>W1</v>
      </c>
      <c r="BJ87" s="25">
        <f>AR88+BG87</f>
        <v>9</v>
      </c>
      <c r="BL87" s="15">
        <f>SUMIF($AJ$78:$BF$78,"=A*",$AJ87:$BF87)+SUMIF($AI$79:$AI$87,"=A*",$AR$79:$AR$87)</f>
        <v>2</v>
      </c>
      <c r="BM87" s="15">
        <f>SUMIF($AJ$78:$BF$78,"=HB*",$AJ87:$BF87)+SUMIF($AI$79:$AI$87,"=HB*",$AR$79:$AR$87)</f>
        <v>1</v>
      </c>
      <c r="BN87" s="15">
        <f>SUMIF($AJ$78:$BF$78,"=M*",$AJ87:$BF87)+SUMIF($AI$79:$AI$87,"=M*",$AR$79:$AR$87)</f>
        <v>1</v>
      </c>
      <c r="BO87" s="15">
        <f>SUMIF($AJ$78:$BF$78,"=NI*",$AJ87:$BF87)+SUMIF($AI$79:$AI$87,"=NI*",$AR$79:$AR$87)</f>
        <v>4</v>
      </c>
      <c r="BP87" s="15">
        <f>SUMIF($AJ$78:$BF$78,"=P*",$AJ87:$BF87)+SUMIF($AI$79:$AI$87,"=P*",$AR$79:$AR$87)</f>
        <v>0</v>
      </c>
      <c r="BQ87" s="15">
        <f>SUMIF($AJ$78:$BF$78,"=R*",$AJ87:$BF87)+SUMIF($AI$79:$AI$87,"=R*",$AR$79:$AR$87)</f>
        <v>1</v>
      </c>
      <c r="BR87" s="15">
        <f>SUMIF($AJ$78:$BF$78,"=W*",$AJ87:$BF87)+SUMIF($AI$79:$AI$87,"=W*",$AR$79:$AR$87)</f>
        <v>0</v>
      </c>
      <c r="BS87" s="25">
        <f t="shared" si="73"/>
        <v>9</v>
      </c>
      <c r="BU87" s="31"/>
    </row>
    <row r="88" spans="1:73" ht="15" thickBot="1" x14ac:dyDescent="0.35">
      <c r="A88" s="144"/>
      <c r="B88" s="145"/>
      <c r="C88" s="146"/>
      <c r="D88" s="102" t="str">
        <f t="shared" si="83"/>
        <v/>
      </c>
      <c r="E88" s="144"/>
      <c r="F88" s="151"/>
      <c r="G88" s="152"/>
      <c r="H88" s="102" t="str">
        <f t="shared" si="84"/>
        <v/>
      </c>
      <c r="I88" s="144"/>
      <c r="J88" s="145"/>
      <c r="K88" s="146"/>
      <c r="L88" s="102" t="str">
        <f t="shared" si="78"/>
        <v/>
      </c>
      <c r="M88" s="144"/>
      <c r="N88" s="145"/>
      <c r="O88" s="146"/>
      <c r="P88" s="102" t="str">
        <f t="shared" si="80"/>
        <v/>
      </c>
      <c r="Q88" s="144"/>
      <c r="R88" s="145"/>
      <c r="S88" s="146"/>
      <c r="T88" s="102" t="str">
        <f t="shared" si="76"/>
        <v/>
      </c>
      <c r="U88" s="144"/>
      <c r="V88" s="145"/>
      <c r="W88" s="146"/>
      <c r="X88" s="102" t="str">
        <f t="shared" si="81"/>
        <v/>
      </c>
      <c r="Y88" s="144"/>
      <c r="Z88" s="145"/>
      <c r="AA88" s="146"/>
      <c r="AB88" s="102" t="str">
        <f t="shared" si="82"/>
        <v/>
      </c>
      <c r="AC88" s="144"/>
      <c r="AD88" s="145"/>
      <c r="AE88" s="146"/>
      <c r="AF88" s="102" t="str">
        <f t="shared" si="77"/>
        <v/>
      </c>
      <c r="AG88" s="223"/>
      <c r="AH88" s="26"/>
      <c r="AI88" s="25"/>
      <c r="AJ88" s="25">
        <f t="shared" ref="AJ88:AP88" si="85">SUM(AJ79:AJ87)</f>
        <v>4</v>
      </c>
      <c r="AK88" s="25">
        <f t="shared" si="85"/>
        <v>4</v>
      </c>
      <c r="AL88" s="25">
        <f t="shared" si="85"/>
        <v>3</v>
      </c>
      <c r="AM88" s="25">
        <f t="shared" si="85"/>
        <v>3</v>
      </c>
      <c r="AN88" s="25">
        <f t="shared" si="85"/>
        <v>3</v>
      </c>
      <c r="AO88" s="25">
        <f t="shared" si="85"/>
        <v>4</v>
      </c>
      <c r="AP88" s="25">
        <f t="shared" si="85"/>
        <v>4</v>
      </c>
      <c r="AQ88" s="25">
        <f t="shared" ref="AQ88:AR88" si="86">SUM(AQ79:AQ87)</f>
        <v>5</v>
      </c>
      <c r="AR88" s="25">
        <f t="shared" si="86"/>
        <v>5</v>
      </c>
      <c r="AS88" s="25"/>
      <c r="AT88" s="25"/>
      <c r="AV88" s="25"/>
      <c r="AW88" s="25"/>
      <c r="AX88" s="25"/>
      <c r="AY88" s="25"/>
      <c r="AZ88" s="25"/>
      <c r="BA88" s="25"/>
      <c r="BB88" s="25"/>
      <c r="BC88" s="25"/>
      <c r="BD88" s="25"/>
      <c r="BE88" s="25"/>
      <c r="BF88" s="25"/>
      <c r="BG88" s="25">
        <f t="shared" si="72"/>
        <v>35</v>
      </c>
      <c r="BJ88" s="25">
        <f>SUM(BJ79:BJ87)</f>
        <v>70</v>
      </c>
      <c r="BL88" s="25">
        <f>SUM(BL79:BL87)</f>
        <v>17</v>
      </c>
      <c r="BM88" s="25">
        <f t="shared" ref="BM88:BR88" si="87">SUM(BM79:BM87)</f>
        <v>8</v>
      </c>
      <c r="BN88" s="25">
        <f t="shared" si="87"/>
        <v>11</v>
      </c>
      <c r="BO88" s="25">
        <f t="shared" si="87"/>
        <v>16</v>
      </c>
      <c r="BP88" s="25">
        <f t="shared" si="87"/>
        <v>0</v>
      </c>
      <c r="BQ88" s="25">
        <f t="shared" si="87"/>
        <v>9</v>
      </c>
      <c r="BR88" s="25">
        <f t="shared" si="87"/>
        <v>9</v>
      </c>
      <c r="BS88" s="25">
        <f>SUM(BS79:BS87)</f>
        <v>70</v>
      </c>
      <c r="BU88" s="31"/>
    </row>
    <row r="89" spans="1:73" ht="15" thickBot="1" x14ac:dyDescent="0.35">
      <c r="A89" s="115" t="s">
        <v>242</v>
      </c>
      <c r="B89" s="53"/>
      <c r="C89" s="41"/>
      <c r="D89" s="53"/>
      <c r="E89" s="77"/>
      <c r="F89" s="53"/>
      <c r="G89" s="41"/>
      <c r="H89" s="53"/>
      <c r="I89" s="77"/>
      <c r="J89" s="53"/>
      <c r="K89" s="41"/>
      <c r="L89" s="53"/>
      <c r="M89" s="77"/>
      <c r="N89" s="53"/>
      <c r="O89" s="41"/>
      <c r="P89" s="53"/>
      <c r="Q89" s="77"/>
      <c r="R89" s="53"/>
      <c r="S89" s="41"/>
      <c r="T89" s="53"/>
      <c r="U89" s="77"/>
      <c r="V89" s="53"/>
      <c r="W89" s="41"/>
      <c r="X89" s="53"/>
      <c r="Y89" s="77"/>
      <c r="Z89" s="53"/>
      <c r="AA89" s="41"/>
      <c r="AB89" s="53"/>
      <c r="AC89" s="77"/>
      <c r="AD89" s="53"/>
      <c r="AE89" s="41"/>
      <c r="AF89" s="69"/>
      <c r="AG89" s="109"/>
      <c r="AH89" s="39"/>
      <c r="AI89" s="16"/>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6"/>
      <c r="BI89" s="28"/>
      <c r="BJ89" s="28"/>
      <c r="BK89" s="16"/>
      <c r="BL89" s="16"/>
      <c r="BM89" s="16"/>
      <c r="BN89" s="16"/>
      <c r="BO89" s="16"/>
      <c r="BP89" s="16"/>
      <c r="BQ89" s="16"/>
      <c r="BR89" s="16"/>
      <c r="BS89" s="16"/>
      <c r="BT89" s="16"/>
      <c r="BU89" s="31"/>
    </row>
    <row r="90" spans="1:73" x14ac:dyDescent="0.3">
      <c r="A90" s="59" t="s">
        <v>71</v>
      </c>
      <c r="B90" s="47"/>
      <c r="C90" s="23"/>
      <c r="D90" s="47"/>
      <c r="E90" s="59" t="s">
        <v>72</v>
      </c>
      <c r="F90" s="47"/>
      <c r="G90" s="23"/>
      <c r="H90" s="47"/>
      <c r="I90" s="59" t="s">
        <v>73</v>
      </c>
      <c r="J90" s="47"/>
      <c r="K90" s="47"/>
      <c r="L90" s="47"/>
      <c r="M90" s="59" t="s">
        <v>74</v>
      </c>
      <c r="N90" s="47"/>
      <c r="O90" s="23"/>
      <c r="P90" s="47"/>
      <c r="Q90" s="59" t="s">
        <v>75</v>
      </c>
      <c r="R90" s="47"/>
      <c r="S90" s="23"/>
      <c r="T90" s="47"/>
      <c r="U90" s="59" t="s">
        <v>76</v>
      </c>
      <c r="V90" s="47"/>
      <c r="W90" s="23"/>
      <c r="X90" s="47"/>
      <c r="Y90" s="59" t="s">
        <v>77</v>
      </c>
      <c r="Z90" s="47"/>
      <c r="AA90" s="23"/>
      <c r="AB90" s="47"/>
      <c r="AC90" s="59" t="s">
        <v>78</v>
      </c>
      <c r="AD90" s="47"/>
      <c r="AE90" s="23"/>
      <c r="AF90" s="65"/>
      <c r="AG90" s="105" t="s">
        <v>79</v>
      </c>
      <c r="AH90" s="42"/>
      <c r="AI90" s="40"/>
      <c r="AJ90" s="40"/>
      <c r="AK90" s="40"/>
      <c r="AL90" s="40"/>
      <c r="AM90" s="40"/>
      <c r="AN90" s="40"/>
      <c r="AO90" s="40"/>
      <c r="AP90" s="40"/>
      <c r="AQ90" s="40"/>
      <c r="AR90" s="40"/>
      <c r="AS90" s="40"/>
      <c r="AT90" s="41"/>
      <c r="AU90" s="41"/>
      <c r="AV90" s="41"/>
      <c r="AW90" s="41"/>
      <c r="AX90" s="41"/>
      <c r="AY90" s="41"/>
      <c r="AZ90" s="41"/>
      <c r="BA90" s="41"/>
      <c r="BB90" s="41"/>
      <c r="BC90" s="41"/>
      <c r="BD90" s="41"/>
      <c r="BE90" s="41"/>
      <c r="BF90" s="41"/>
      <c r="BG90" s="41"/>
      <c r="BH90" s="40"/>
      <c r="BI90" s="84"/>
      <c r="BJ90" s="84"/>
      <c r="BK90" s="40"/>
      <c r="BL90" s="40"/>
      <c r="BM90" s="40"/>
      <c r="BN90" s="40"/>
      <c r="BO90" s="40"/>
      <c r="BP90" s="40"/>
      <c r="BQ90" s="40"/>
      <c r="BR90" s="40"/>
      <c r="BS90" s="40"/>
      <c r="BT90" s="40"/>
      <c r="BU90" s="31"/>
    </row>
    <row r="91" spans="1:73" x14ac:dyDescent="0.3">
      <c r="A91" s="59" t="s">
        <v>226</v>
      </c>
      <c r="B91" s="47"/>
      <c r="C91" s="23"/>
      <c r="D91" s="47"/>
      <c r="E91" s="60" t="s">
        <v>227</v>
      </c>
      <c r="F91" s="54"/>
      <c r="G91" s="23"/>
      <c r="H91" s="47"/>
      <c r="I91" s="60" t="s">
        <v>228</v>
      </c>
      <c r="J91" s="54"/>
      <c r="K91" s="54"/>
      <c r="L91" s="47"/>
      <c r="M91" s="60" t="s">
        <v>229</v>
      </c>
      <c r="N91" s="54"/>
      <c r="O91" s="23"/>
      <c r="P91" s="47"/>
      <c r="Q91" s="60" t="s">
        <v>230</v>
      </c>
      <c r="R91" s="54"/>
      <c r="S91" s="23"/>
      <c r="T91" s="47"/>
      <c r="U91" s="60" t="s">
        <v>231</v>
      </c>
      <c r="V91" s="54"/>
      <c r="W91" s="23"/>
      <c r="X91" s="47"/>
      <c r="Y91" s="60" t="s">
        <v>232</v>
      </c>
      <c r="Z91" s="54"/>
      <c r="AA91" s="23"/>
      <c r="AB91" s="47"/>
      <c r="AC91" s="60" t="s">
        <v>233</v>
      </c>
      <c r="AD91" s="54"/>
      <c r="AE91" s="23"/>
      <c r="AF91" s="65"/>
      <c r="AG91" s="118" t="s">
        <v>234</v>
      </c>
      <c r="AH91" s="24"/>
      <c r="AI91" s="15"/>
      <c r="AJ91" s="218" t="s">
        <v>80</v>
      </c>
      <c r="AK91" s="218"/>
      <c r="AL91" s="218"/>
      <c r="AM91" s="218"/>
      <c r="AN91" s="218"/>
      <c r="AO91" s="218"/>
      <c r="AP91" s="218"/>
      <c r="AQ91" s="218"/>
      <c r="AR91" s="218"/>
      <c r="AS91" s="25"/>
      <c r="AT91" s="14"/>
      <c r="AU91" s="14"/>
      <c r="AV91" s="14"/>
      <c r="AW91" s="14"/>
      <c r="AX91" s="25"/>
      <c r="AY91" s="25"/>
      <c r="AZ91" s="25"/>
      <c r="BA91" s="25"/>
      <c r="BB91" s="25"/>
      <c r="BC91" s="25"/>
      <c r="BD91" s="25"/>
      <c r="BE91" s="25"/>
      <c r="BF91" s="25"/>
      <c r="BG91" s="25"/>
      <c r="BL91" s="218" t="s">
        <v>105</v>
      </c>
      <c r="BM91" s="218"/>
      <c r="BN91" s="218"/>
      <c r="BO91" s="218"/>
      <c r="BP91" s="218"/>
      <c r="BQ91" s="218"/>
      <c r="BR91" s="218"/>
      <c r="BS91" s="218"/>
      <c r="BU91" s="31"/>
    </row>
    <row r="92" spans="1:73" x14ac:dyDescent="0.3">
      <c r="A92" s="59" t="s">
        <v>93</v>
      </c>
      <c r="B92" s="23" t="s">
        <v>94</v>
      </c>
      <c r="C92" s="23" t="s">
        <v>95</v>
      </c>
      <c r="D92" s="23" t="s">
        <v>102</v>
      </c>
      <c r="E92" s="59" t="s">
        <v>93</v>
      </c>
      <c r="F92" s="23" t="s">
        <v>94</v>
      </c>
      <c r="G92" s="23" t="s">
        <v>95</v>
      </c>
      <c r="H92" s="23" t="s">
        <v>102</v>
      </c>
      <c r="I92" s="59" t="s">
        <v>93</v>
      </c>
      <c r="J92" s="23" t="s">
        <v>94</v>
      </c>
      <c r="K92" s="23" t="s">
        <v>95</v>
      </c>
      <c r="L92" s="23" t="s">
        <v>102</v>
      </c>
      <c r="M92" s="59" t="s">
        <v>93</v>
      </c>
      <c r="N92" s="23" t="s">
        <v>94</v>
      </c>
      <c r="O92" s="23" t="s">
        <v>95</v>
      </c>
      <c r="P92" s="23" t="s">
        <v>102</v>
      </c>
      <c r="Q92" s="59" t="s">
        <v>93</v>
      </c>
      <c r="R92" s="23" t="s">
        <v>94</v>
      </c>
      <c r="S92" s="23" t="s">
        <v>95</v>
      </c>
      <c r="T92" s="23" t="s">
        <v>102</v>
      </c>
      <c r="U92" s="59" t="s">
        <v>93</v>
      </c>
      <c r="V92" s="23" t="s">
        <v>94</v>
      </c>
      <c r="W92" s="23" t="s">
        <v>95</v>
      </c>
      <c r="X92" s="23" t="s">
        <v>102</v>
      </c>
      <c r="Y92" s="59" t="s">
        <v>93</v>
      </c>
      <c r="Z92" s="23" t="s">
        <v>94</v>
      </c>
      <c r="AA92" s="23" t="s">
        <v>95</v>
      </c>
      <c r="AB92" s="23" t="s">
        <v>102</v>
      </c>
      <c r="AC92" s="59" t="s">
        <v>93</v>
      </c>
      <c r="AD92" s="23" t="s">
        <v>94</v>
      </c>
      <c r="AE92" s="23" t="s">
        <v>95</v>
      </c>
      <c r="AF92" s="22" t="s">
        <v>102</v>
      </c>
      <c r="AG92" s="105"/>
      <c r="AH92" s="24"/>
      <c r="AI92" s="15"/>
      <c r="AJ92" s="25" t="s">
        <v>24</v>
      </c>
      <c r="AK92" s="25" t="s">
        <v>27</v>
      </c>
      <c r="AL92" s="25" t="s">
        <v>25</v>
      </c>
      <c r="AM92" s="25" t="s">
        <v>26</v>
      </c>
      <c r="AN92" s="25" t="s">
        <v>23</v>
      </c>
      <c r="AO92" s="25" t="s">
        <v>18</v>
      </c>
      <c r="AP92" s="25" t="s">
        <v>65</v>
      </c>
      <c r="AQ92" s="25" t="s">
        <v>66</v>
      </c>
      <c r="AR92" s="25" t="s">
        <v>67</v>
      </c>
      <c r="AS92" s="25" t="s">
        <v>68</v>
      </c>
      <c r="AT92" s="25" t="s">
        <v>69</v>
      </c>
      <c r="AU92" s="25" t="s">
        <v>70</v>
      </c>
      <c r="AV92"/>
      <c r="AW92"/>
      <c r="AX92"/>
      <c r="AY92"/>
      <c r="AZ92"/>
      <c r="BA92"/>
      <c r="BB92"/>
      <c r="BC92"/>
      <c r="BD92"/>
      <c r="BE92"/>
      <c r="BF92"/>
      <c r="BH92" s="25"/>
      <c r="BI92" s="25" t="s">
        <v>8</v>
      </c>
      <c r="BJ92" s="25" t="s">
        <v>104</v>
      </c>
      <c r="BL92" s="25" t="s">
        <v>13</v>
      </c>
      <c r="BM92" s="25" t="s">
        <v>16</v>
      </c>
      <c r="BN92" s="25" t="s">
        <v>14</v>
      </c>
      <c r="BO92" s="25" t="s">
        <v>103</v>
      </c>
      <c r="BP92" s="25" t="s">
        <v>240</v>
      </c>
      <c r="BQ92" s="25" t="s">
        <v>41</v>
      </c>
      <c r="BR92" s="25" t="s">
        <v>15</v>
      </c>
      <c r="BS92" s="56"/>
      <c r="BU92" s="31"/>
    </row>
    <row r="93" spans="1:73" ht="14.4" customHeight="1" x14ac:dyDescent="0.3">
      <c r="A93" s="31"/>
      <c r="B93" s="44"/>
      <c r="C93" s="61"/>
      <c r="D93" s="48" t="str">
        <f t="shared" ref="D93:D94" si="88">IF(B93="","",TEXT(B93,"h:mm AM/PM")&amp;" "&amp;C93)</f>
        <v/>
      </c>
      <c r="E93" s="31" t="s">
        <v>152</v>
      </c>
      <c r="F93" s="44">
        <v>0.45833333333333331</v>
      </c>
      <c r="G93" s="61" t="s">
        <v>98</v>
      </c>
      <c r="H93" s="48" t="str">
        <f>IF(F93="","",TEXT(F93,"h:mm AM/PM")&amp;" "&amp;G93)</f>
        <v>11:00 AM AMS</v>
      </c>
      <c r="I93" s="31" t="s">
        <v>403</v>
      </c>
      <c r="J93" s="44">
        <v>0.44791666666666669</v>
      </c>
      <c r="K93" s="15" t="s">
        <v>99</v>
      </c>
      <c r="L93" s="48" t="str">
        <f t="shared" ref="L93:L98" si="89">IF(J93="","",TEXT(J93,"h:mm AM/PM")&amp;" "&amp;K93)</f>
        <v>10:45 AM HBMS</v>
      </c>
      <c r="M93" s="31" t="s">
        <v>427</v>
      </c>
      <c r="N93" s="44">
        <v>0.34375</v>
      </c>
      <c r="O93" s="61" t="s">
        <v>99</v>
      </c>
      <c r="P93" s="48" t="str">
        <f t="shared" ref="P93:P98" si="90">IF(N93="","",TEXT(N93,"h:mm AM/PM")&amp;" "&amp;O93)</f>
        <v>8:15 AM HBMS</v>
      </c>
      <c r="Q93" s="31" t="s">
        <v>496</v>
      </c>
      <c r="R93" s="44">
        <v>0.39583333333333331</v>
      </c>
      <c r="S93" s="61" t="s">
        <v>99</v>
      </c>
      <c r="T93" s="48" t="str">
        <f>IF(R93="","",TEXT(R93,"h:mm AM/PM")&amp;" "&amp;S93)</f>
        <v>9:30 AM HBMS</v>
      </c>
      <c r="U93" s="31" t="s">
        <v>515</v>
      </c>
      <c r="V93" s="44">
        <v>0.34375</v>
      </c>
      <c r="W93" s="61" t="s">
        <v>99</v>
      </c>
      <c r="X93" s="48" t="str">
        <f t="shared" ref="X93:X100" si="91">IF(V93="","",TEXT(V93,"h:mm AM/PM")&amp;" "&amp;W93)</f>
        <v>8:15 AM HBMS</v>
      </c>
      <c r="Y93" s="31" t="s">
        <v>305</v>
      </c>
      <c r="Z93" s="44">
        <v>0.34375</v>
      </c>
      <c r="AA93" s="15" t="s">
        <v>99</v>
      </c>
      <c r="AB93" s="48" t="str">
        <f t="shared" ref="AB93:AB104" si="92">IF(Z93="","",TEXT(Z93,"h:mm AM/PM")&amp;" "&amp;AA93)</f>
        <v>8:15 AM HBMS</v>
      </c>
      <c r="AC93" s="172" t="s">
        <v>493</v>
      </c>
      <c r="AD93" s="44">
        <v>0.52083333333333337</v>
      </c>
      <c r="AE93" s="15" t="s">
        <v>88</v>
      </c>
      <c r="AF93" s="48" t="str">
        <f>IF(AD93="","",TEXT(AD93,"h:mm AM/PM")&amp;" "&amp;AE93)</f>
        <v>12:30 PM BMS</v>
      </c>
      <c r="AG93" s="224" t="s">
        <v>81</v>
      </c>
      <c r="AH93" s="230" t="s">
        <v>82</v>
      </c>
      <c r="AI93" s="25" t="str">
        <f>AJ92</f>
        <v>A1</v>
      </c>
      <c r="AJ93" s="15">
        <f t="shared" ref="AJ93:AU103" si="93">COUNTIF($A$92:$AE$105,$AI93&amp;" @ "&amp;AJ$92)</f>
        <v>0</v>
      </c>
      <c r="AK93" s="15">
        <f t="shared" si="93"/>
        <v>0</v>
      </c>
      <c r="AL93" s="15">
        <f t="shared" si="93"/>
        <v>0</v>
      </c>
      <c r="AM93" s="15">
        <f t="shared" si="93"/>
        <v>0</v>
      </c>
      <c r="AN93" s="15">
        <f t="shared" si="93"/>
        <v>1</v>
      </c>
      <c r="AO93" s="15">
        <f t="shared" si="93"/>
        <v>0</v>
      </c>
      <c r="AP93" s="15">
        <f t="shared" si="93"/>
        <v>1</v>
      </c>
      <c r="AQ93" s="15">
        <f t="shared" si="93"/>
        <v>0</v>
      </c>
      <c r="AR93" s="15">
        <f t="shared" si="93"/>
        <v>0</v>
      </c>
      <c r="AS93" s="15">
        <f t="shared" si="93"/>
        <v>0</v>
      </c>
      <c r="AT93" s="15">
        <f t="shared" si="93"/>
        <v>1</v>
      </c>
      <c r="AU93" s="15">
        <f t="shared" si="93"/>
        <v>1</v>
      </c>
      <c r="AV93"/>
      <c r="AW93"/>
      <c r="AX93"/>
      <c r="AY93"/>
      <c r="AZ93"/>
      <c r="BA93"/>
      <c r="BB93"/>
      <c r="BC93"/>
      <c r="BD93"/>
      <c r="BE93"/>
      <c r="BF93"/>
      <c r="BG93" s="25">
        <f>SUM(AJ93:BF93)</f>
        <v>4</v>
      </c>
      <c r="BH93" s="25"/>
      <c r="BI93" s="25" t="str">
        <f>AI93</f>
        <v>A1</v>
      </c>
      <c r="BJ93" s="25">
        <f>AJ105+BG93</f>
        <v>7</v>
      </c>
      <c r="BL93" s="15">
        <f>SUMIF($AJ$92:$BF$92,"=A*",$AJ93:$BF93)+SUMIF($AI$93:$AI$104,"=A*",$AJ$93:$AJ$104)</f>
        <v>1</v>
      </c>
      <c r="BM93" s="15">
        <f>SUMIF($AJ$92:$BF$92,"=HB*",$AJ93:$BF93)+SUMIF($AI$93:$AI$104,"=HB*",$AJ$93:$AJ$104)</f>
        <v>2</v>
      </c>
      <c r="BN93" s="15">
        <f>SUMIF($AJ$92:$BF$92,"=M*",$AJ93:$BF93)+SUMIF($AI$93:$AI$104,"=M*",$AJ$93:$AJ$104)</f>
        <v>2</v>
      </c>
      <c r="BO93" s="15">
        <f>SUMIF($AJ$92:$BF$92,"=NI*",$AJ93:$BF93)+SUMIF($AI$93:$AI$104,"=NI*",$AJ$93:$AJ$104)</f>
        <v>2</v>
      </c>
      <c r="BP93" s="15">
        <f>SUMIF($AJ$92:$BF$92,"=P*",$AJ93:$BF93)+SUMIF($AI$93:$AI$104,"=P*",$AJ$93:$AJ$104)</f>
        <v>0</v>
      </c>
      <c r="BQ93" s="15">
        <f>SUMIF($AJ$92:$BF$92,"=R*",$AJ93:$BF93)+SUMIF($AI$93:$AI$104,"=R*",$AJ$93:$AJ$104)</f>
        <v>0</v>
      </c>
      <c r="BR93" s="15">
        <f>SUMIF($AJ$92:$BF$92,"=W*",$AJ93:$BF93)+SUMIF($AI$93:$AI$104,"=W*",$AJ$93:$AJ$104)</f>
        <v>0</v>
      </c>
      <c r="BS93" s="25">
        <f>SUM(BL93:BR93)</f>
        <v>7</v>
      </c>
      <c r="BU93" s="31"/>
    </row>
    <row r="94" spans="1:73" ht="14.4" customHeight="1" x14ac:dyDescent="0.3">
      <c r="A94" s="31"/>
      <c r="B94" s="44"/>
      <c r="C94" s="61"/>
      <c r="D94" s="48" t="str">
        <f t="shared" si="88"/>
        <v/>
      </c>
      <c r="E94" s="31" t="s">
        <v>141</v>
      </c>
      <c r="F94" s="44">
        <v>0.55208333333333337</v>
      </c>
      <c r="G94" s="61" t="s">
        <v>99</v>
      </c>
      <c r="H94" s="48" t="str">
        <f t="shared" ref="H94:H100" si="94">IF(F94="","",TEXT(F94,"h:mm AM/PM")&amp;" "&amp;G94)</f>
        <v>1:15 PM HBMS</v>
      </c>
      <c r="I94" s="31" t="s">
        <v>399</v>
      </c>
      <c r="J94" s="44">
        <v>0.45833333333333331</v>
      </c>
      <c r="K94" s="61" t="s">
        <v>98</v>
      </c>
      <c r="L94" s="48" t="str">
        <f t="shared" si="89"/>
        <v>11:00 AM AMS</v>
      </c>
      <c r="M94" s="31" t="s">
        <v>466</v>
      </c>
      <c r="N94" s="44">
        <v>0.45833333333333331</v>
      </c>
      <c r="O94" s="61" t="s">
        <v>98</v>
      </c>
      <c r="P94" s="48" t="str">
        <f t="shared" si="90"/>
        <v>11:00 AM AMS</v>
      </c>
      <c r="Q94" s="31" t="s">
        <v>455</v>
      </c>
      <c r="R94" s="44">
        <v>0.45833333333333331</v>
      </c>
      <c r="S94" s="15" t="s">
        <v>98</v>
      </c>
      <c r="T94" s="48" t="str">
        <f>IF(R94="","",TEXT(R94,"h:mm AM/PM")&amp;" "&amp;S94)</f>
        <v>11:00 AM AMS</v>
      </c>
      <c r="U94" s="31" t="s">
        <v>473</v>
      </c>
      <c r="V94" s="44">
        <v>0.45833333333333331</v>
      </c>
      <c r="W94" s="15" t="s">
        <v>98</v>
      </c>
      <c r="X94" s="48" t="str">
        <f t="shared" si="91"/>
        <v>11:00 AM AMS</v>
      </c>
      <c r="Y94" s="31" t="s">
        <v>415</v>
      </c>
      <c r="Z94" s="44">
        <v>0.45833333333333331</v>
      </c>
      <c r="AA94" s="15" t="s">
        <v>97</v>
      </c>
      <c r="AB94" s="48" t="str">
        <f t="shared" si="92"/>
        <v>11:00 AM MMS</v>
      </c>
      <c r="AC94" s="137" t="s">
        <v>576</v>
      </c>
      <c r="AD94" s="138">
        <v>0.55208333333333337</v>
      </c>
      <c r="AE94" s="142" t="s">
        <v>99</v>
      </c>
      <c r="AF94" s="48" t="str">
        <f>IF(AD94="","",TEXT(AD94,"h:mm AM/PM")&amp;" "&amp;AE94)</f>
        <v>1:15 PM HBMS</v>
      </c>
      <c r="AG94" s="224"/>
      <c r="AH94" s="230"/>
      <c r="AI94" s="25" t="str">
        <f>AK92</f>
        <v>A2</v>
      </c>
      <c r="AJ94" s="15">
        <f t="shared" si="93"/>
        <v>0</v>
      </c>
      <c r="AK94" s="15">
        <f t="shared" si="93"/>
        <v>0</v>
      </c>
      <c r="AL94" s="15">
        <f t="shared" si="93"/>
        <v>1</v>
      </c>
      <c r="AM94" s="15">
        <f t="shared" si="93"/>
        <v>0</v>
      </c>
      <c r="AN94" s="15">
        <f t="shared" si="93"/>
        <v>0</v>
      </c>
      <c r="AO94" s="15">
        <f t="shared" si="93"/>
        <v>0</v>
      </c>
      <c r="AP94" s="15">
        <f t="shared" si="93"/>
        <v>1</v>
      </c>
      <c r="AQ94" s="15">
        <f t="shared" si="93"/>
        <v>1</v>
      </c>
      <c r="AR94" s="15">
        <f t="shared" si="93"/>
        <v>0</v>
      </c>
      <c r="AS94" s="15">
        <f t="shared" si="93"/>
        <v>0</v>
      </c>
      <c r="AT94" s="15">
        <f t="shared" si="93"/>
        <v>1</v>
      </c>
      <c r="AU94" s="15">
        <f t="shared" si="93"/>
        <v>0</v>
      </c>
      <c r="AV94"/>
      <c r="AW94" s="25"/>
      <c r="AX94" s="25"/>
      <c r="AY94" s="25"/>
      <c r="AZ94" s="25"/>
      <c r="BA94" s="25"/>
      <c r="BB94" s="25"/>
      <c r="BC94" s="25"/>
      <c r="BD94" s="25"/>
      <c r="BE94" s="25"/>
      <c r="BF94" s="25"/>
      <c r="BG94" s="25">
        <f t="shared" ref="BG94:BG104" si="95">SUM(AJ94:BF94)</f>
        <v>4</v>
      </c>
      <c r="BI94" s="25" t="str">
        <f t="shared" ref="BI94:BI104" si="96">AI94</f>
        <v>A2</v>
      </c>
      <c r="BJ94" s="25">
        <f>AK105+BG94</f>
        <v>7</v>
      </c>
      <c r="BL94" s="15">
        <f>SUMIF($AJ$92:$BF$92,"=A*",$AJ94:$BF94)+SUMIF($AI$93:$AI$104,"=A*",$AK$93:$AK$104)</f>
        <v>1</v>
      </c>
      <c r="BM94" s="15">
        <f>SUMIF($AJ$92:$BF$92,"=HB*",$AJ94:$BF94)+SUMIF($AI$93:$AI$104,"=HB*",$AK$93:$AK$104)</f>
        <v>2</v>
      </c>
      <c r="BN94" s="15">
        <f>SUMIF($AJ$92:$BF$92,"=M*",$AJ94:$BF94)+SUMIF($AI$93:$AI$104,"=M*",$AK$93:$AK$104)</f>
        <v>2</v>
      </c>
      <c r="BO94" s="15">
        <f>SUMIF($AJ$92:$BF$92,"=NI*",$AJ94:$BF94)+SUMIF($AI$93:$AI$104,"=NI*",$AK$93:$AK$104)</f>
        <v>2</v>
      </c>
      <c r="BP94" s="15">
        <f>SUMIF($AJ$92:$BF$92,"=P*",$AJ94:$BF94)+SUMIF($AI$93:$AI$104,"=P*",$AK$93:$AK$104)</f>
        <v>0</v>
      </c>
      <c r="BQ94" s="15">
        <f>SUMIF($AJ$92:$BF$92,"=R*",$AJ94:$BF94)+SUMIF($AI$93:$AI$104,"=R*",$AK$93:$AK$104)</f>
        <v>0</v>
      </c>
      <c r="BR94" s="15">
        <f>SUMIF($AJ$92:$BF$92,"=W*",$AJ94:$BF94)+SUMIF($AI$93:$AI$104,"=W*",$AK$93:$AK$104)</f>
        <v>0</v>
      </c>
      <c r="BS94" s="25">
        <f t="shared" ref="BS94:BS104" si="97">SUM(BL94:BR94)</f>
        <v>7</v>
      </c>
      <c r="BU94" s="31"/>
    </row>
    <row r="95" spans="1:73" ht="14.4" customHeight="1" x14ac:dyDescent="0.3">
      <c r="A95" s="31"/>
      <c r="B95" s="44"/>
      <c r="C95" s="61"/>
      <c r="D95" s="48" t="str">
        <f>IF(B95="","",TEXT(B95,"h:mm AM/PM")&amp;" "&amp;C95)</f>
        <v/>
      </c>
      <c r="E95" s="31" t="s">
        <v>314</v>
      </c>
      <c r="F95" s="44">
        <v>0.5625</v>
      </c>
      <c r="G95" s="15" t="s">
        <v>97</v>
      </c>
      <c r="H95" s="48" t="str">
        <f t="shared" si="94"/>
        <v>1:30 PM MMS</v>
      </c>
      <c r="I95" s="31" t="s">
        <v>416</v>
      </c>
      <c r="J95" s="44">
        <v>0.51041666666666663</v>
      </c>
      <c r="K95" s="61" t="s">
        <v>97</v>
      </c>
      <c r="L95" s="48" t="str">
        <f t="shared" si="89"/>
        <v>12:15 PM MMS</v>
      </c>
      <c r="M95" s="31" t="s">
        <v>464</v>
      </c>
      <c r="N95" s="44">
        <v>0.51041666666666663</v>
      </c>
      <c r="O95" s="15" t="s">
        <v>97</v>
      </c>
      <c r="P95" s="48" t="str">
        <f t="shared" si="90"/>
        <v>12:15 PM MMS</v>
      </c>
      <c r="Q95" s="31" t="s">
        <v>495</v>
      </c>
      <c r="R95" s="44">
        <v>0.51041666666666663</v>
      </c>
      <c r="S95" s="15" t="s">
        <v>98</v>
      </c>
      <c r="T95" s="48" t="str">
        <f>IF(R95="","",TEXT(R95,"h:mm AM/PM")&amp;" "&amp;S95)</f>
        <v>12:15 PM AMS</v>
      </c>
      <c r="U95" s="31" t="s">
        <v>516</v>
      </c>
      <c r="V95" s="44">
        <v>0.52083333333333337</v>
      </c>
      <c r="W95" s="15" t="s">
        <v>88</v>
      </c>
      <c r="X95" s="48" t="str">
        <f t="shared" si="91"/>
        <v>12:30 PM BMS</v>
      </c>
      <c r="Y95" s="31" t="s">
        <v>535</v>
      </c>
      <c r="Z95" s="44">
        <v>0.51041666666666663</v>
      </c>
      <c r="AA95" s="15" t="s">
        <v>97</v>
      </c>
      <c r="AB95" s="48" t="str">
        <f t="shared" si="92"/>
        <v>12:15 PM MMS</v>
      </c>
      <c r="AC95" s="137" t="s">
        <v>577</v>
      </c>
      <c r="AD95" s="174">
        <v>0.5625</v>
      </c>
      <c r="AE95" s="139" t="s">
        <v>98</v>
      </c>
      <c r="AF95" s="48" t="str">
        <f>IF(AD95="","",TEXT(AD95,"h:mm AM/PM")&amp;" "&amp;AE95)</f>
        <v>1:30 PM AMS</v>
      </c>
      <c r="AG95" s="224"/>
      <c r="AH95" s="230"/>
      <c r="AI95" s="25" t="str">
        <f>AL92</f>
        <v>A3</v>
      </c>
      <c r="AJ95" s="15">
        <f t="shared" si="93"/>
        <v>1</v>
      </c>
      <c r="AK95" s="15">
        <f t="shared" si="93"/>
        <v>0</v>
      </c>
      <c r="AL95" s="15">
        <f t="shared" si="93"/>
        <v>0</v>
      </c>
      <c r="AM95" s="15">
        <f t="shared" si="93"/>
        <v>1</v>
      </c>
      <c r="AN95" s="15">
        <f t="shared" si="93"/>
        <v>1</v>
      </c>
      <c r="AO95" s="15">
        <f t="shared" si="93"/>
        <v>1</v>
      </c>
      <c r="AP95" s="15">
        <f t="shared" si="93"/>
        <v>0</v>
      </c>
      <c r="AQ95" s="15">
        <f t="shared" si="93"/>
        <v>0</v>
      </c>
      <c r="AR95" s="15">
        <f t="shared" si="93"/>
        <v>0</v>
      </c>
      <c r="AS95" s="15">
        <f t="shared" si="93"/>
        <v>0</v>
      </c>
      <c r="AT95" s="15">
        <f t="shared" si="93"/>
        <v>0</v>
      </c>
      <c r="AU95" s="15">
        <f t="shared" si="93"/>
        <v>0</v>
      </c>
      <c r="AV95"/>
      <c r="AW95" s="25"/>
      <c r="AX95" s="25"/>
      <c r="AY95" s="25"/>
      <c r="AZ95" s="25"/>
      <c r="BA95" s="25"/>
      <c r="BB95" s="25"/>
      <c r="BC95" s="25"/>
      <c r="BD95" s="25"/>
      <c r="BE95" s="25"/>
      <c r="BF95" s="25"/>
      <c r="BG95" s="25">
        <f t="shared" si="95"/>
        <v>4</v>
      </c>
      <c r="BI95" s="25" t="str">
        <f t="shared" si="96"/>
        <v>A3</v>
      </c>
      <c r="BJ95" s="25">
        <f>AL105+BG95</f>
        <v>7</v>
      </c>
      <c r="BL95" s="15">
        <f>SUMIF($AJ$92:$BF$92,"=A*",$AJ95:$BF95)+SUMIF($AI$93:$AI$104,"=A*",$AL$93:$AL$104)</f>
        <v>2</v>
      </c>
      <c r="BM95" s="15">
        <f>SUMIF($AJ$92:$BF$92,"=HB*",$AJ95:$BF95)+SUMIF($AI$93:$AI$104,"=HB*",$AL$93:$AL$104)</f>
        <v>3</v>
      </c>
      <c r="BN95" s="15">
        <f>SUMIF($AJ$92:$BF$92,"=M*",$AJ95:$BF95)+SUMIF($AI$93:$AI$104,"=M*",$AL$93:$AL$104)</f>
        <v>1</v>
      </c>
      <c r="BO95" s="15">
        <f>SUMIF($AJ$92:$BF$92,"=NI*",$AJ95:$BF95)+SUMIF($AI$93:$AI$104,"=NI*",$AL$93:$AL$104)</f>
        <v>1</v>
      </c>
      <c r="BP95" s="15">
        <f>SUMIF($AJ$92:$BF$92,"=P*",$AJ95:$BF95)+SUMIF($AI$93:$AI$104,"=P*",$AL$93:$AL$104)</f>
        <v>0</v>
      </c>
      <c r="BQ95" s="15">
        <f>SUMIF($AJ$92:$BF$92,"=R*",$AJ95:$BF95)+SUMIF($AI$93:$AI$104,"=R*",$AL$93:$AL$104)</f>
        <v>0</v>
      </c>
      <c r="BR95" s="15">
        <f>SUMIF($AJ$92:$BF$92,"=W*",$AJ95:$BF95)+SUMIF($AI$93:$AI$104,"=W*",$AL$93:$AL$104)</f>
        <v>0</v>
      </c>
      <c r="BS95" s="25">
        <f t="shared" si="97"/>
        <v>7</v>
      </c>
      <c r="BU95" s="31"/>
    </row>
    <row r="96" spans="1:73" x14ac:dyDescent="0.3">
      <c r="A96" s="31"/>
      <c r="B96" s="44"/>
      <c r="C96" s="61"/>
      <c r="D96" s="48" t="str">
        <f>IF(B96="","",TEXT(B96,"h:mm AM/PM")&amp;" "&amp;C96)</f>
        <v/>
      </c>
      <c r="E96" s="31" t="s">
        <v>144</v>
      </c>
      <c r="F96" s="44">
        <v>0.61458333333333337</v>
      </c>
      <c r="G96" s="61" t="s">
        <v>97</v>
      </c>
      <c r="H96" s="48" t="str">
        <f t="shared" si="94"/>
        <v>2:45 PM MMS</v>
      </c>
      <c r="I96" s="31" t="s">
        <v>398</v>
      </c>
      <c r="J96" s="44">
        <v>0.55208333333333337</v>
      </c>
      <c r="K96" s="61" t="s">
        <v>99</v>
      </c>
      <c r="L96" s="48" t="str">
        <f t="shared" si="89"/>
        <v>1:15 PM HBMS</v>
      </c>
      <c r="M96" s="31" t="s">
        <v>465</v>
      </c>
      <c r="N96" s="44">
        <v>0.51041666666666663</v>
      </c>
      <c r="O96" s="61" t="s">
        <v>98</v>
      </c>
      <c r="P96" s="48" t="str">
        <f t="shared" si="90"/>
        <v>12:15 PM AMS</v>
      </c>
      <c r="Q96" s="31" t="s">
        <v>499</v>
      </c>
      <c r="R96" s="44">
        <v>0.55208333333333337</v>
      </c>
      <c r="S96" s="15" t="s">
        <v>99</v>
      </c>
      <c r="T96" s="48" t="str">
        <f>IF(R96="","",TEXT(R96,"h:mm AM/PM")&amp;" "&amp;S96)</f>
        <v>1:15 PM HBMS</v>
      </c>
      <c r="U96" s="31" t="s">
        <v>506</v>
      </c>
      <c r="V96" s="44">
        <v>0.5625</v>
      </c>
      <c r="W96" s="15" t="s">
        <v>97</v>
      </c>
      <c r="X96" s="48" t="str">
        <f t="shared" si="91"/>
        <v>1:30 PM MMS</v>
      </c>
      <c r="Y96" s="31" t="s">
        <v>480</v>
      </c>
      <c r="Z96" s="44">
        <v>0.52083333333333337</v>
      </c>
      <c r="AA96" s="15" t="s">
        <v>88</v>
      </c>
      <c r="AB96" s="48" t="str">
        <f t="shared" si="92"/>
        <v>12:30 PM BMS</v>
      </c>
      <c r="AC96" s="137" t="s">
        <v>498</v>
      </c>
      <c r="AD96" s="174">
        <v>0.61458333333333337</v>
      </c>
      <c r="AE96" s="15" t="s">
        <v>98</v>
      </c>
      <c r="AF96" s="48" t="str">
        <f>IF(AD96="","",TEXT(AD96,"h:mm AM/PM")&amp;" "&amp;AE96)</f>
        <v>2:45 PM AMS</v>
      </c>
      <c r="AG96" s="224"/>
      <c r="AH96" s="230"/>
      <c r="AI96" s="25" t="str">
        <f>AM92</f>
        <v>HB1</v>
      </c>
      <c r="AJ96" s="15">
        <f t="shared" si="93"/>
        <v>0</v>
      </c>
      <c r="AK96" s="15">
        <f t="shared" si="93"/>
        <v>1</v>
      </c>
      <c r="AL96" s="15">
        <f t="shared" si="93"/>
        <v>0</v>
      </c>
      <c r="AM96" s="15">
        <f t="shared" si="93"/>
        <v>0</v>
      </c>
      <c r="AN96" s="15">
        <f t="shared" si="93"/>
        <v>0</v>
      </c>
      <c r="AO96" s="15">
        <f t="shared" si="93"/>
        <v>1</v>
      </c>
      <c r="AP96" s="15">
        <f t="shared" si="93"/>
        <v>1</v>
      </c>
      <c r="AQ96" s="15">
        <f t="shared" si="93"/>
        <v>0</v>
      </c>
      <c r="AR96" s="15">
        <f t="shared" si="93"/>
        <v>1</v>
      </c>
      <c r="AS96" s="15">
        <f t="shared" si="93"/>
        <v>1</v>
      </c>
      <c r="AT96" s="15">
        <f t="shared" si="93"/>
        <v>0</v>
      </c>
      <c r="AU96" s="15">
        <f t="shared" si="93"/>
        <v>0</v>
      </c>
      <c r="AV96"/>
      <c r="AW96" s="25"/>
      <c r="AX96" s="25"/>
      <c r="AY96" s="25"/>
      <c r="AZ96" s="25"/>
      <c r="BA96" s="25"/>
      <c r="BB96" s="25"/>
      <c r="BC96" s="25"/>
      <c r="BD96" s="25"/>
      <c r="BE96" s="25"/>
      <c r="BF96" s="25"/>
      <c r="BG96" s="25">
        <f t="shared" si="95"/>
        <v>5</v>
      </c>
      <c r="BI96" s="25" t="str">
        <f t="shared" si="96"/>
        <v>HB1</v>
      </c>
      <c r="BJ96" s="25">
        <f>AM105+BG96</f>
        <v>7</v>
      </c>
      <c r="BL96" s="15">
        <f>SUMIF($AJ$92:$BF$92,"=A*",$AJ96:$BF96)+SUMIF($AI$93:$AI$104,"=A*",$AM$93:$AM$104)</f>
        <v>2</v>
      </c>
      <c r="BM96" s="15">
        <f>SUMIF($AJ$92:$BF$92,"=HB*",$AJ96:$BF96)+SUMIF($AI$93:$AI$104,"=HB*",$AM$93:$AM$104)</f>
        <v>2</v>
      </c>
      <c r="BN96" s="15">
        <f>SUMIF($AJ$92:$BF$92,"=M*",$AJ96:$BF96)+SUMIF($AI$93:$AI$104,"=M*",$AM$93:$AM$104)</f>
        <v>3</v>
      </c>
      <c r="BO96" s="15">
        <f>SUMIF($AJ$92:$BF$92,"=NI*",$AJ96:$BF96)+SUMIF($AI$93:$AI$104,"=NI*",$AM$93:$AM$104)</f>
        <v>0</v>
      </c>
      <c r="BP96" s="15">
        <f>SUMIF($AJ$92:$BF$92,"=P*",$AJ96:$BF96)+SUMIF($AI$93:$AI$104,"=P*",$AM$93:$AM$104)</f>
        <v>0</v>
      </c>
      <c r="BQ96" s="15">
        <f>SUMIF($AJ$92:$BF$92,"=R*",$AJ96:$BF96)+SUMIF($AI$93:$AI$104,"=R*",$AM$93:$AM$104)</f>
        <v>0</v>
      </c>
      <c r="BR96" s="15">
        <f>SUMIF($AJ$92:$BF$92,"=W*",$AJ96:$BF96)+SUMIF($AI$93:$AI$104,"=W*",$AM$93:$AM$104)</f>
        <v>0</v>
      </c>
      <c r="BS96" s="25">
        <f t="shared" si="97"/>
        <v>7</v>
      </c>
      <c r="BU96" s="31"/>
    </row>
    <row r="97" spans="1:73" x14ac:dyDescent="0.3">
      <c r="A97" s="31"/>
      <c r="B97" s="44"/>
      <c r="D97" s="48" t="str">
        <f>IF(B97="","",TEXT(B97,"h:mm AM/PM")&amp;" "&amp;C97)</f>
        <v/>
      </c>
      <c r="E97" s="31" t="s">
        <v>134</v>
      </c>
      <c r="F97" s="44">
        <v>0.66666666666666663</v>
      </c>
      <c r="G97" s="142" t="s">
        <v>97</v>
      </c>
      <c r="H97" s="48" t="str">
        <f t="shared" si="94"/>
        <v>4:00 PM MMS</v>
      </c>
      <c r="I97" s="31" t="s">
        <v>401</v>
      </c>
      <c r="J97" s="44">
        <v>0.5625</v>
      </c>
      <c r="K97" s="61" t="s">
        <v>97</v>
      </c>
      <c r="L97" s="48" t="str">
        <f t="shared" si="89"/>
        <v>1:30 PM MMS</v>
      </c>
      <c r="M97" s="31" t="s">
        <v>467</v>
      </c>
      <c r="N97" s="44">
        <v>0.5625</v>
      </c>
      <c r="O97" s="15" t="s">
        <v>97</v>
      </c>
      <c r="P97" s="48" t="str">
        <f t="shared" si="90"/>
        <v>1:30 PM MMS</v>
      </c>
      <c r="Q97" s="31"/>
      <c r="R97" s="44"/>
      <c r="S97" s="61"/>
      <c r="T97" s="48" t="str">
        <f t="shared" ref="T97:T100" si="98">IF(R97="","",TEXT(R97,"h:mm AM/PM")&amp;" "&amp;S97)</f>
        <v/>
      </c>
      <c r="U97" s="31" t="s">
        <v>137</v>
      </c>
      <c r="V97" s="44">
        <v>0.57291666666666663</v>
      </c>
      <c r="W97" s="61" t="s">
        <v>88</v>
      </c>
      <c r="X97" s="48" t="str">
        <f t="shared" si="91"/>
        <v>1:45 PM BMS</v>
      </c>
      <c r="Y97" s="31" t="s">
        <v>534</v>
      </c>
      <c r="Z97" s="44">
        <v>0.5625</v>
      </c>
      <c r="AA97" s="15" t="s">
        <v>97</v>
      </c>
      <c r="AB97" s="48" t="str">
        <f t="shared" si="92"/>
        <v>1:30 PM MMS</v>
      </c>
      <c r="AC97" s="137"/>
      <c r="AD97" s="141"/>
      <c r="AE97" s="142"/>
      <c r="AF97" s="48" t="str">
        <f t="shared" ref="AF97:AF100" si="99">IF(AD97="","",TEXT(AD97,"h:mm AM/PM")&amp;" "&amp;AE97)</f>
        <v/>
      </c>
      <c r="AG97" s="224"/>
      <c r="AH97" s="230"/>
      <c r="AI97" s="25" t="str">
        <f>AN92</f>
        <v>HB2</v>
      </c>
      <c r="AJ97" s="15">
        <f t="shared" si="93"/>
        <v>0</v>
      </c>
      <c r="AK97" s="15">
        <f t="shared" si="93"/>
        <v>0</v>
      </c>
      <c r="AL97" s="15">
        <f t="shared" si="93"/>
        <v>0</v>
      </c>
      <c r="AM97" s="15">
        <f t="shared" si="93"/>
        <v>1</v>
      </c>
      <c r="AN97" s="15">
        <f t="shared" si="93"/>
        <v>0</v>
      </c>
      <c r="AO97" s="15">
        <f t="shared" si="93"/>
        <v>0</v>
      </c>
      <c r="AP97" s="15">
        <f t="shared" si="93"/>
        <v>0</v>
      </c>
      <c r="AQ97" s="15">
        <f t="shared" si="93"/>
        <v>1</v>
      </c>
      <c r="AR97" s="15">
        <f t="shared" si="93"/>
        <v>0</v>
      </c>
      <c r="AS97" s="15">
        <f t="shared" si="93"/>
        <v>1</v>
      </c>
      <c r="AT97" s="15">
        <f t="shared" si="93"/>
        <v>0</v>
      </c>
      <c r="AU97" s="15">
        <f t="shared" si="93"/>
        <v>0</v>
      </c>
      <c r="AV97"/>
      <c r="AW97" s="25"/>
      <c r="AX97" s="25"/>
      <c r="AY97" s="25"/>
      <c r="AZ97" s="25"/>
      <c r="BA97" s="25"/>
      <c r="BB97" s="25"/>
      <c r="BC97" s="25"/>
      <c r="BD97" s="25"/>
      <c r="BE97" s="25"/>
      <c r="BF97" s="25"/>
      <c r="BG97" s="25">
        <f t="shared" si="95"/>
        <v>3</v>
      </c>
      <c r="BI97" s="25" t="str">
        <f t="shared" si="96"/>
        <v>HB2</v>
      </c>
      <c r="BJ97" s="25">
        <f>AN105+BG97</f>
        <v>7</v>
      </c>
      <c r="BL97" s="15">
        <f>SUMIF($AJ$92:$BF$92,"=A*",$AJ97:$BF97)+SUMIF($AI$93:$AI$104,"=A*",$AN$93:$AN$104)</f>
        <v>2</v>
      </c>
      <c r="BM97" s="15">
        <f>SUMIF($AJ$92:$BF$92,"=HB*",$AJ97:$BF97)+SUMIF($AI$93:$AI$104,"=HB*",$AN$93:$AN$104)</f>
        <v>1</v>
      </c>
      <c r="BN97" s="15">
        <f>SUMIF($AJ$92:$BF$92,"=M*",$AJ97:$BF97)+SUMIF($AI$93:$AI$104,"=M*",$AN$93:$AN$104)</f>
        <v>3</v>
      </c>
      <c r="BO97" s="15">
        <f>SUMIF($AJ$92:$BF$92,"=NI*",$AJ97:$BF97)+SUMIF($AI$93:$AI$104,"=NI*",$AN$93:$AN$104)</f>
        <v>1</v>
      </c>
      <c r="BP97" s="15">
        <f>SUMIF($AJ$92:$BF$92,"=P*",$AJ97:$BF97)+SUMIF($AI$93:$AI$104,"=P*",$AN$93:$AN$104)</f>
        <v>0</v>
      </c>
      <c r="BQ97" s="15">
        <f>SUMIF($AJ$92:$BF$92,"=R*",$AJ97:$BF97)+SUMIF($AI$93:$AI$104,"=R*",$AN$93:$AN$104)</f>
        <v>0</v>
      </c>
      <c r="BR97" s="15">
        <f>SUMIF($AJ$92:$BF$92,"=W*",$AJ97:$BF97)+SUMIF($AI$93:$AI$104,"=W*",$AN$93:$AN$104)</f>
        <v>0</v>
      </c>
      <c r="BS97" s="25">
        <f t="shared" si="97"/>
        <v>7</v>
      </c>
      <c r="BU97" s="31"/>
    </row>
    <row r="98" spans="1:73" x14ac:dyDescent="0.3">
      <c r="A98" s="31"/>
      <c r="B98" s="44"/>
      <c r="C98" s="61"/>
      <c r="D98" s="48" t="str">
        <f>IF(B98="","",TEXT(B98,"h:mm AM/PM")&amp;" "&amp;C98)</f>
        <v/>
      </c>
      <c r="E98" s="31" t="s">
        <v>308</v>
      </c>
      <c r="F98" s="44">
        <v>0.72916666666666663</v>
      </c>
      <c r="G98" s="61" t="s">
        <v>88</v>
      </c>
      <c r="H98" s="48" t="str">
        <f t="shared" si="94"/>
        <v>5:30 PM BMS</v>
      </c>
      <c r="I98" s="31" t="s">
        <v>400</v>
      </c>
      <c r="J98" s="44">
        <v>0.57291666666666663</v>
      </c>
      <c r="K98" s="61" t="s">
        <v>88</v>
      </c>
      <c r="L98" s="48" t="str">
        <f t="shared" si="89"/>
        <v>1:45 PM BMS</v>
      </c>
      <c r="M98" s="31" t="s">
        <v>463</v>
      </c>
      <c r="N98" s="44">
        <v>0.57291666666666663</v>
      </c>
      <c r="O98" s="61" t="s">
        <v>88</v>
      </c>
      <c r="P98" s="48" t="str">
        <f t="shared" si="90"/>
        <v>1:45 PM BMS</v>
      </c>
      <c r="Q98" s="31"/>
      <c r="R98" s="44"/>
      <c r="S98" s="61"/>
      <c r="T98" s="48" t="str">
        <f t="shared" si="98"/>
        <v/>
      </c>
      <c r="U98" s="176" t="s">
        <v>151</v>
      </c>
      <c r="V98" s="174">
        <v>0.61458333333333337</v>
      </c>
      <c r="W98" s="175" t="s">
        <v>97</v>
      </c>
      <c r="X98" s="48" t="str">
        <f t="shared" si="91"/>
        <v>2:45 PM MMS</v>
      </c>
      <c r="Y98" s="31" t="s">
        <v>533</v>
      </c>
      <c r="Z98" s="44">
        <v>0.61458333333333337</v>
      </c>
      <c r="AA98" s="15" t="s">
        <v>97</v>
      </c>
      <c r="AB98" s="48" t="str">
        <f t="shared" si="92"/>
        <v>2:45 PM MMS</v>
      </c>
      <c r="AC98" s="137"/>
      <c r="AD98" s="138"/>
      <c r="AE98" s="139"/>
      <c r="AF98" s="48" t="str">
        <f t="shared" si="99"/>
        <v/>
      </c>
      <c r="AG98" s="224"/>
      <c r="AH98" s="230"/>
      <c r="AI98" s="25" t="str">
        <f>AO92</f>
        <v>HB3</v>
      </c>
      <c r="AJ98" s="15">
        <f t="shared" si="93"/>
        <v>1</v>
      </c>
      <c r="AK98" s="15">
        <f t="shared" si="93"/>
        <v>1</v>
      </c>
      <c r="AL98" s="15">
        <f t="shared" si="93"/>
        <v>0</v>
      </c>
      <c r="AM98" s="15">
        <f t="shared" si="93"/>
        <v>0</v>
      </c>
      <c r="AN98" s="15">
        <f t="shared" si="93"/>
        <v>0</v>
      </c>
      <c r="AO98" s="15">
        <f t="shared" si="93"/>
        <v>0</v>
      </c>
      <c r="AP98" s="15">
        <f t="shared" si="93"/>
        <v>0</v>
      </c>
      <c r="AQ98" s="15">
        <f t="shared" si="93"/>
        <v>0</v>
      </c>
      <c r="AR98" s="15">
        <f t="shared" si="93"/>
        <v>1</v>
      </c>
      <c r="AS98" s="15">
        <f t="shared" si="93"/>
        <v>0</v>
      </c>
      <c r="AT98" s="15">
        <f t="shared" si="93"/>
        <v>0</v>
      </c>
      <c r="AU98" s="15">
        <f t="shared" si="93"/>
        <v>1</v>
      </c>
      <c r="AV98"/>
      <c r="AW98" s="25"/>
      <c r="AX98" s="25"/>
      <c r="AY98" s="25"/>
      <c r="AZ98" s="25"/>
      <c r="BA98" s="25"/>
      <c r="BB98" s="25"/>
      <c r="BC98" s="25"/>
      <c r="BD98" s="25"/>
      <c r="BE98" s="25"/>
      <c r="BF98" s="25"/>
      <c r="BG98" s="25">
        <f t="shared" si="95"/>
        <v>4</v>
      </c>
      <c r="BI98" s="25" t="str">
        <f t="shared" si="96"/>
        <v>HB3</v>
      </c>
      <c r="BJ98" s="25">
        <f>AO105+BG98</f>
        <v>7</v>
      </c>
      <c r="BL98" s="15">
        <f>SUMIF($AJ$92:$BF$92,"=A*",$AJ98:$BF98)+SUMIF($AI$93:$AI$104,"=A*",$AO$93:$AO$104)</f>
        <v>3</v>
      </c>
      <c r="BM98" s="15">
        <f>SUMIF($AJ$92:$BF$92,"=HB*",$AJ98:$BF98)+SUMIF($AI$93:$AI$104,"=HB*",$AO$93:$AO$104)</f>
        <v>1</v>
      </c>
      <c r="BN98" s="15">
        <f>SUMIF($AJ$92:$BF$92,"=M*",$AJ98:$BF98)+SUMIF($AI$93:$AI$104,"=M*",$AO$93:$AO$104)</f>
        <v>2</v>
      </c>
      <c r="BO98" s="15">
        <f>SUMIF($AJ$92:$BF$92,"=NI*",$AJ98:$BF98)+SUMIF($AI$93:$AI$104,"=NI*",$AO$93:$AO$104)</f>
        <v>1</v>
      </c>
      <c r="BP98" s="15">
        <f>SUMIF($AJ$92:$BF$92,"=P*",$AJ98:$BF98)+SUMIF($AI$93:$AI$104,"=P*",$AO$93:$AO$104)</f>
        <v>0</v>
      </c>
      <c r="BQ98" s="15">
        <f>SUMIF($AJ$92:$BF$92,"=R*",$AJ98:$BF98)+SUMIF($AI$93:$AI$104,"=R*",$AO$93:$AO$104)</f>
        <v>0</v>
      </c>
      <c r="BR98" s="15">
        <f>SUMIF($AJ$92:$BF$92,"=W*",$AJ98:$BF98)+SUMIF($AI$93:$AI$104,"=W*",$AO$93:$AO$104)</f>
        <v>0</v>
      </c>
      <c r="BS98" s="25">
        <f t="shared" si="97"/>
        <v>7</v>
      </c>
      <c r="BU98" s="31"/>
    </row>
    <row r="99" spans="1:73" x14ac:dyDescent="0.3">
      <c r="A99" s="31"/>
      <c r="B99" s="44"/>
      <c r="D99" s="48" t="str">
        <f t="shared" ref="D99" si="100">IF(B99="","",TEXT(B99,"h:mm AM/PM")&amp;" "&amp;C99)</f>
        <v/>
      </c>
      <c r="E99" s="31"/>
      <c r="F99" s="44"/>
      <c r="H99" s="48" t="str">
        <f t="shared" si="94"/>
        <v/>
      </c>
      <c r="I99" s="31"/>
      <c r="J99" s="44"/>
      <c r="K99" s="15"/>
      <c r="L99" s="48" t="str">
        <f t="shared" ref="L99:L100" si="101">IF(J99="","",TEXT(J99,"h:mm AM/PM")&amp;" "&amp;K99)</f>
        <v/>
      </c>
      <c r="M99" s="31"/>
      <c r="N99" s="44"/>
      <c r="P99" s="48" t="str">
        <f t="shared" ref="P99:P100" si="102">IF(N99="","",TEXT(N99,"h:mm AM/PM")&amp;" "&amp;O99)</f>
        <v/>
      </c>
      <c r="Q99" s="31"/>
      <c r="R99" s="44"/>
      <c r="T99" s="48" t="str">
        <f t="shared" si="98"/>
        <v/>
      </c>
      <c r="U99" s="31"/>
      <c r="V99" s="44"/>
      <c r="W99" s="61"/>
      <c r="X99" s="48" t="str">
        <f t="shared" si="91"/>
        <v/>
      </c>
      <c r="Y99" s="31"/>
      <c r="Z99" s="44"/>
      <c r="AA99" s="61"/>
      <c r="AB99" s="48" t="str">
        <f t="shared" si="92"/>
        <v/>
      </c>
      <c r="AC99" s="137"/>
      <c r="AD99" s="138"/>
      <c r="AE99" s="139"/>
      <c r="AF99" s="48" t="str">
        <f t="shared" si="99"/>
        <v/>
      </c>
      <c r="AG99" s="224"/>
      <c r="AH99" s="230"/>
      <c r="AI99" s="25" t="str">
        <f>AP92</f>
        <v>M1</v>
      </c>
      <c r="AJ99" s="15">
        <f t="shared" si="93"/>
        <v>0</v>
      </c>
      <c r="AK99" s="15">
        <f t="shared" si="93"/>
        <v>0</v>
      </c>
      <c r="AL99" s="15">
        <f t="shared" si="93"/>
        <v>0</v>
      </c>
      <c r="AM99" s="15">
        <f t="shared" si="93"/>
        <v>0</v>
      </c>
      <c r="AN99" s="15">
        <f t="shared" si="93"/>
        <v>1</v>
      </c>
      <c r="AO99" s="15">
        <f t="shared" si="93"/>
        <v>0</v>
      </c>
      <c r="AP99" s="15">
        <f t="shared" si="93"/>
        <v>0</v>
      </c>
      <c r="AQ99" s="15">
        <f t="shared" si="93"/>
        <v>0</v>
      </c>
      <c r="AR99" s="15">
        <f t="shared" si="93"/>
        <v>1</v>
      </c>
      <c r="AS99" s="15">
        <f t="shared" si="93"/>
        <v>0</v>
      </c>
      <c r="AT99" s="15">
        <f t="shared" si="93"/>
        <v>0</v>
      </c>
      <c r="AU99" s="15">
        <f t="shared" si="93"/>
        <v>0</v>
      </c>
      <c r="AV99"/>
      <c r="AW99" s="25"/>
      <c r="AX99" s="25"/>
      <c r="AY99" s="25"/>
      <c r="AZ99" s="25"/>
      <c r="BA99" s="25"/>
      <c r="BB99" s="25"/>
      <c r="BC99" s="25"/>
      <c r="BD99" s="25"/>
      <c r="BE99" s="25"/>
      <c r="BF99" s="25"/>
      <c r="BG99" s="25">
        <f t="shared" si="95"/>
        <v>2</v>
      </c>
      <c r="BI99" s="25" t="str">
        <f t="shared" si="96"/>
        <v>M1</v>
      </c>
      <c r="BJ99" s="25">
        <f>AP105+BG99</f>
        <v>5</v>
      </c>
      <c r="BL99" s="15">
        <f>SUMIF($AJ$92:$BF$92,"=A*",$AJ99:$BF99)+SUMIF($AI$93:$AI$104,"=A*",$AP$93:$AP$104)</f>
        <v>2</v>
      </c>
      <c r="BM99" s="15">
        <f>SUMIF($AJ$92:$BF$92,"=HB*",$AJ99:$BF99)+SUMIF($AI$93:$AI$104,"=HB*",$AP$93:$AP$104)</f>
        <v>2</v>
      </c>
      <c r="BN99" s="15">
        <f>SUMIF($AJ$92:$BF$92,"=M*",$AJ99:$BF99)+SUMIF($AI$93:$AI$104,"=M*",$AP$93:$AP$104)</f>
        <v>1</v>
      </c>
      <c r="BO99" s="15">
        <f>SUMIF($AJ$92:$BF$92,"=NI*",$AJ99:$BF99)+SUMIF($AI$93:$AI$104,"=NI*",$AP$93:$AP$104)</f>
        <v>0</v>
      </c>
      <c r="BP99" s="15">
        <f>SUMIF($AJ$92:$BF$92,"=P*",$AJ99:$BF99)+SUMIF($AI$93:$AI$104,"=P*",$AP$93:$AP$104)</f>
        <v>0</v>
      </c>
      <c r="BQ99" s="15">
        <f>SUMIF($AJ$92:$BF$92,"=R*",$AJ99:$BF99)+SUMIF($AI$93:$AI$104,"=R*",$AP$93:$AP$104)</f>
        <v>0</v>
      </c>
      <c r="BR99" s="15">
        <f>SUMIF($AJ$92:$BF$92,"=W*",$AJ99:$BF99)+SUMIF($AI$93:$AI$104,"=W*",$AP$93:$AP$104)</f>
        <v>0</v>
      </c>
      <c r="BS99" s="25">
        <f t="shared" si="97"/>
        <v>5</v>
      </c>
      <c r="BU99" s="31"/>
    </row>
    <row r="100" spans="1:73" x14ac:dyDescent="0.3">
      <c r="A100" s="31"/>
      <c r="B100" s="44"/>
      <c r="D100" s="48"/>
      <c r="E100" s="31"/>
      <c r="F100" s="44"/>
      <c r="H100" s="48" t="str">
        <f t="shared" si="94"/>
        <v/>
      </c>
      <c r="I100" s="31"/>
      <c r="J100" s="44"/>
      <c r="K100" s="15"/>
      <c r="L100" s="48" t="str">
        <f t="shared" si="101"/>
        <v/>
      </c>
      <c r="M100" s="31"/>
      <c r="N100" s="44"/>
      <c r="P100" s="48" t="str">
        <f t="shared" si="102"/>
        <v/>
      </c>
      <c r="Q100" s="31"/>
      <c r="R100" s="44"/>
      <c r="T100" s="48" t="str">
        <f t="shared" si="98"/>
        <v/>
      </c>
      <c r="U100" s="31"/>
      <c r="V100" s="44"/>
      <c r="W100" s="61"/>
      <c r="X100" s="48" t="str">
        <f t="shared" si="91"/>
        <v/>
      </c>
      <c r="Y100" s="31"/>
      <c r="Z100" s="44"/>
      <c r="AA100" s="61"/>
      <c r="AB100" s="48" t="str">
        <f t="shared" si="92"/>
        <v/>
      </c>
      <c r="AC100" s="137"/>
      <c r="AD100" s="138"/>
      <c r="AE100" s="139"/>
      <c r="AF100" s="48" t="str">
        <f t="shared" si="99"/>
        <v/>
      </c>
      <c r="AG100" s="224"/>
      <c r="AH100" s="230"/>
      <c r="AI100" s="25" t="str">
        <f>AQ92</f>
        <v>M2</v>
      </c>
      <c r="AJ100" s="15">
        <f t="shared" si="93"/>
        <v>0</v>
      </c>
      <c r="AK100" s="15">
        <f t="shared" si="93"/>
        <v>0</v>
      </c>
      <c r="AL100" s="15">
        <f t="shared" si="93"/>
        <v>0</v>
      </c>
      <c r="AM100" s="15">
        <f t="shared" si="93"/>
        <v>0</v>
      </c>
      <c r="AN100" s="15">
        <f t="shared" si="93"/>
        <v>0</v>
      </c>
      <c r="AO100" s="15">
        <f t="shared" si="93"/>
        <v>1</v>
      </c>
      <c r="AP100" s="15">
        <f t="shared" si="93"/>
        <v>0</v>
      </c>
      <c r="AQ100" s="15">
        <f t="shared" si="93"/>
        <v>0</v>
      </c>
      <c r="AR100" s="15">
        <f t="shared" si="93"/>
        <v>0</v>
      </c>
      <c r="AS100" s="15">
        <f t="shared" si="93"/>
        <v>1</v>
      </c>
      <c r="AT100" s="15">
        <f t="shared" si="93"/>
        <v>0</v>
      </c>
      <c r="AU100" s="15">
        <f t="shared" si="93"/>
        <v>0</v>
      </c>
      <c r="AV100"/>
      <c r="AW100" s="25"/>
      <c r="AX100" s="25"/>
      <c r="AY100" s="25"/>
      <c r="AZ100" s="25"/>
      <c r="BA100" s="25"/>
      <c r="BB100" s="25"/>
      <c r="BC100" s="25"/>
      <c r="BD100" s="25"/>
      <c r="BE100" s="25"/>
      <c r="BF100" s="25"/>
      <c r="BG100" s="25">
        <f t="shared" si="95"/>
        <v>2</v>
      </c>
      <c r="BI100" s="25" t="str">
        <f t="shared" si="96"/>
        <v>M2</v>
      </c>
      <c r="BJ100" s="25">
        <f>AQ105+BG100</f>
        <v>5</v>
      </c>
      <c r="BL100" s="15">
        <f>SUMIF($AJ$92:$BF$92,"=A*",$AJ100:$BF100)+SUMIF($AI$93:$AI$104,"=A*",$AQ$93:$AQ$104)</f>
        <v>1</v>
      </c>
      <c r="BM100" s="15">
        <f>SUMIF($AJ$92:$BF$92,"=HB*",$AJ100:$BF100)+SUMIF($AI$93:$AI$104,"=HB*",$AQ$93:$AQ$104)</f>
        <v>2</v>
      </c>
      <c r="BN100" s="15">
        <f>SUMIF($AJ$92:$BF$92,"=M*",$AJ100:$BF100)+SUMIF($AI$93:$AI$104,"=M*",$AQ$93:$AQ$104)</f>
        <v>1</v>
      </c>
      <c r="BO100" s="15">
        <f>SUMIF($AJ$92:$BF$92,"=NI*",$AJ100:$BF100)+SUMIF($AI$93:$AI$104,"=NI*",$AQ$93:$AQ$104)</f>
        <v>1</v>
      </c>
      <c r="BP100" s="15">
        <f>SUMIF($AJ$92:$BF$92,"=P*",$AJ100:$BF100)+SUMIF($AI$93:$AI$104,"=P*",$AQ$93:$AQ$104)</f>
        <v>0</v>
      </c>
      <c r="BQ100" s="15">
        <f>SUMIF($AJ$92:$BF$92,"=R*",$AJ100:$BF100)+SUMIF($AI$93:$AI$104,"=R*",$AQ$93:$AQ$104)</f>
        <v>0</v>
      </c>
      <c r="BR100" s="15">
        <f>SUMIF($AJ$92:$BF$92,"=W*",$AJ100:$BF100)+SUMIF($AI$93:$AI$104,"=W*",$AQ$93:$AQ$104)</f>
        <v>0</v>
      </c>
      <c r="BS100" s="25">
        <f t="shared" si="97"/>
        <v>5</v>
      </c>
      <c r="BU100" s="31"/>
    </row>
    <row r="101" spans="1:73" x14ac:dyDescent="0.3">
      <c r="A101" s="31"/>
      <c r="B101" s="44"/>
      <c r="D101" s="48"/>
      <c r="E101" s="31"/>
      <c r="F101" s="44"/>
      <c r="H101" s="48"/>
      <c r="I101" s="31"/>
      <c r="J101" s="44"/>
      <c r="K101" s="15"/>
      <c r="L101" s="48"/>
      <c r="M101" s="31"/>
      <c r="N101" s="44"/>
      <c r="P101" s="48"/>
      <c r="Q101" s="31"/>
      <c r="R101" s="44"/>
      <c r="T101" s="48"/>
      <c r="U101" s="31"/>
      <c r="V101" s="44"/>
      <c r="X101" s="48" t="str">
        <f t="shared" ref="X101" si="103">IF(V101="","",TEXT(V101,"h:mm AM/PM")&amp;" "&amp;W101)</f>
        <v/>
      </c>
      <c r="Y101" s="31"/>
      <c r="Z101" s="44"/>
      <c r="AA101" s="61"/>
      <c r="AB101" s="48" t="str">
        <f t="shared" si="92"/>
        <v/>
      </c>
      <c r="AC101" s="137"/>
      <c r="AD101" s="138"/>
      <c r="AE101" s="139"/>
      <c r="AF101" s="48"/>
      <c r="AG101" s="224"/>
      <c r="AH101" s="230"/>
      <c r="AI101" s="25" t="str">
        <f>AR92</f>
        <v>M3</v>
      </c>
      <c r="AJ101" s="15">
        <f t="shared" si="93"/>
        <v>1</v>
      </c>
      <c r="AK101" s="15">
        <f t="shared" si="93"/>
        <v>0</v>
      </c>
      <c r="AL101" s="15">
        <f t="shared" si="93"/>
        <v>0</v>
      </c>
      <c r="AM101" s="15">
        <f t="shared" si="93"/>
        <v>0</v>
      </c>
      <c r="AN101" s="15">
        <f t="shared" si="93"/>
        <v>0</v>
      </c>
      <c r="AO101" s="15">
        <f t="shared" si="93"/>
        <v>0</v>
      </c>
      <c r="AP101" s="15">
        <f t="shared" si="93"/>
        <v>0</v>
      </c>
      <c r="AQ101" s="15">
        <f t="shared" si="93"/>
        <v>0</v>
      </c>
      <c r="AR101" s="15">
        <f t="shared" si="93"/>
        <v>0</v>
      </c>
      <c r="AS101" s="15">
        <f t="shared" si="93"/>
        <v>0</v>
      </c>
      <c r="AT101" s="15">
        <f t="shared" si="93"/>
        <v>0</v>
      </c>
      <c r="AU101" s="15">
        <f t="shared" si="93"/>
        <v>0</v>
      </c>
      <c r="AV101"/>
      <c r="AW101" s="25"/>
      <c r="AX101" s="25"/>
      <c r="AY101" s="25"/>
      <c r="AZ101" s="25"/>
      <c r="BA101" s="25"/>
      <c r="BB101" s="25"/>
      <c r="BC101" s="25"/>
      <c r="BD101" s="25"/>
      <c r="BE101" s="25"/>
      <c r="BF101" s="25"/>
      <c r="BG101" s="25">
        <f t="shared" si="95"/>
        <v>1</v>
      </c>
      <c r="BI101" s="25" t="str">
        <f t="shared" si="96"/>
        <v>M3</v>
      </c>
      <c r="BJ101" s="25">
        <f>AR105+BG101</f>
        <v>5</v>
      </c>
      <c r="BL101" s="15">
        <f>SUMIF($AJ$92:$BF$92,"=A*",$AJ101:$BF101)+SUMIF($AI$93:$AI$104,"=A*",$AR$93:$AR$104)</f>
        <v>1</v>
      </c>
      <c r="BM101" s="15">
        <f>SUMIF($AJ$92:$BF$92,"=HB*",$AJ101:$BF101)+SUMIF($AI$93:$AI$104,"=HB*",$AR$93:$AR$104)</f>
        <v>2</v>
      </c>
      <c r="BN101" s="15">
        <f>SUMIF($AJ$92:$BF$92,"=M*",$AJ101:$BF101)+SUMIF($AI$93:$AI$104,"=M*",$AR$93:$AR$104)</f>
        <v>1</v>
      </c>
      <c r="BO101" s="15">
        <f>SUMIF($AJ$92:$BF$92,"=NI*",$AJ101:$BF101)+SUMIF($AI$93:$AI$104,"=NI*",$AR$93:$AR$104)</f>
        <v>1</v>
      </c>
      <c r="BP101" s="15">
        <f>SUMIF($AJ$92:$BF$92,"=P*",$AJ101:$BF101)+SUMIF($AI$93:$AI$104,"=P*",$AR$93:$AR$104)</f>
        <v>0</v>
      </c>
      <c r="BQ101" s="15">
        <f>SUMIF($AJ$92:$BF$92,"=R*",$AJ101:$BF101)+SUMIF($AI$93:$AI$104,"=R*",$AR$93:$AR$104)</f>
        <v>0</v>
      </c>
      <c r="BR101" s="15">
        <f>SUMIF($AJ$92:$BF$92,"=W*",$AJ101:$BF101)+SUMIF($AI$93:$AI$104,"=W*",$AR$93:$AR$104)</f>
        <v>0</v>
      </c>
      <c r="BS101" s="25">
        <f t="shared" si="97"/>
        <v>5</v>
      </c>
      <c r="BU101" s="31"/>
    </row>
    <row r="102" spans="1:73" x14ac:dyDescent="0.3">
      <c r="A102" s="31"/>
      <c r="B102" s="44"/>
      <c r="D102" s="48" t="str">
        <f t="shared" ref="D102:D104" si="104">IF(B102="","",TEXT(B102,"h:mm AM/PM")&amp;" "&amp;C102)</f>
        <v/>
      </c>
      <c r="E102" s="31"/>
      <c r="F102" s="44"/>
      <c r="H102" s="48" t="str">
        <f t="shared" ref="H102:H105" si="105">IF(F102="","",TEXT(F102,"h:mm AM/PM")&amp;" "&amp;G102)</f>
        <v/>
      </c>
      <c r="I102" s="31"/>
      <c r="J102" s="44"/>
      <c r="K102" s="15"/>
      <c r="L102" s="48" t="str">
        <f t="shared" ref="L102:L105" si="106">IF(J102="","",TEXT(J102,"h:mm AM/PM")&amp;" "&amp;K102)</f>
        <v/>
      </c>
      <c r="M102" s="31"/>
      <c r="N102" s="44"/>
      <c r="P102" s="48" t="str">
        <f t="shared" ref="P102:P105" si="107">IF(N102="","",TEXT(N102,"h:mm AM/PM")&amp;" "&amp;O102)</f>
        <v/>
      </c>
      <c r="Q102" s="31"/>
      <c r="R102" s="44"/>
      <c r="T102" s="48" t="str">
        <f t="shared" ref="T102:T105" si="108">IF(R102="","",TEXT(R102,"h:mm AM/PM")&amp;" "&amp;S102)</f>
        <v/>
      </c>
      <c r="U102" s="31"/>
      <c r="V102" s="44"/>
      <c r="X102" s="48" t="str">
        <f t="shared" ref="X102:X105" si="109">IF(V102="","",TEXT(V102,"h:mm AM/PM")&amp;" "&amp;W102)</f>
        <v/>
      </c>
      <c r="Y102" s="31"/>
      <c r="Z102" s="44"/>
      <c r="AB102" s="48" t="str">
        <f t="shared" si="92"/>
        <v/>
      </c>
      <c r="AC102" s="31"/>
      <c r="AD102" s="44"/>
      <c r="AF102" s="48" t="str">
        <f t="shared" ref="AF102:AF105" si="110">IF(AD102="","",TEXT(AD102,"h:mm AM/PM")&amp;" "&amp;AE102)</f>
        <v/>
      </c>
      <c r="AG102" s="224"/>
      <c r="AH102" s="230"/>
      <c r="AI102" s="25" t="str">
        <f>AS92</f>
        <v>M4</v>
      </c>
      <c r="AJ102" s="15">
        <f t="shared" si="93"/>
        <v>0</v>
      </c>
      <c r="AK102" s="15">
        <f t="shared" si="93"/>
        <v>0</v>
      </c>
      <c r="AL102" s="15">
        <f t="shared" si="93"/>
        <v>1</v>
      </c>
      <c r="AM102" s="15">
        <f t="shared" si="93"/>
        <v>0</v>
      </c>
      <c r="AN102" s="15">
        <f t="shared" si="93"/>
        <v>0</v>
      </c>
      <c r="AO102" s="15">
        <f t="shared" si="93"/>
        <v>0</v>
      </c>
      <c r="AP102" s="15">
        <f t="shared" si="93"/>
        <v>0</v>
      </c>
      <c r="AQ102" s="15">
        <f t="shared" si="93"/>
        <v>0</v>
      </c>
      <c r="AR102" s="15">
        <f t="shared" si="93"/>
        <v>0</v>
      </c>
      <c r="AS102" s="15">
        <f t="shared" si="93"/>
        <v>0</v>
      </c>
      <c r="AT102" s="15">
        <f t="shared" si="93"/>
        <v>0</v>
      </c>
      <c r="AU102" s="15">
        <f t="shared" si="93"/>
        <v>1</v>
      </c>
      <c r="AV102"/>
      <c r="AW102" s="25"/>
      <c r="AX102" s="25"/>
      <c r="AY102" s="25"/>
      <c r="AZ102" s="25"/>
      <c r="BA102" s="25"/>
      <c r="BB102" s="25"/>
      <c r="BC102" s="25"/>
      <c r="BD102" s="25"/>
      <c r="BE102" s="25"/>
      <c r="BF102" s="25"/>
      <c r="BG102" s="25">
        <f t="shared" si="95"/>
        <v>2</v>
      </c>
      <c r="BI102" s="25" t="str">
        <f t="shared" si="96"/>
        <v>M4</v>
      </c>
      <c r="BJ102" s="25">
        <f>AS105+BG102</f>
        <v>5</v>
      </c>
      <c r="BL102" s="15">
        <f>SUMIF($AJ$92:$BF$92,"=A*",$AJ102:$BF102)+SUMIF($AI$93:$AI$104,"=A*",$AS$93:$AS$104)</f>
        <v>1</v>
      </c>
      <c r="BM102" s="15">
        <f>SUMIF($AJ$92:$BF$92,"=HB*",$AJ102:$BF102)+SUMIF($AI$93:$AI$104,"=HB*",$AS$93:$AS$104)</f>
        <v>2</v>
      </c>
      <c r="BN102" s="15">
        <f>SUMIF($AJ$92:$BF$92,"=M*",$AJ102:$BF102)+SUMIF($AI$93:$AI$104,"=M*",$AS$93:$AS$104)</f>
        <v>1</v>
      </c>
      <c r="BO102" s="15">
        <f>SUMIF($AJ$92:$BF$92,"=NI*",$AJ102:$BF102)+SUMIF($AI$93:$AI$104,"=NI*",$AS$93:$AS$104)</f>
        <v>1</v>
      </c>
      <c r="BP102" s="15">
        <f>SUMIF($AJ$92:$BF$92,"=P*",$AJ102:$BF102)+SUMIF($AI$93:$AI$104,"=P*",$AS$93:$AS$104)</f>
        <v>0</v>
      </c>
      <c r="BQ102" s="15">
        <f>SUMIF($AJ$92:$BF$92,"=R*",$AJ102:$BF102)+SUMIF($AI$93:$AI$104,"=R*",$AS$93:$AS$104)</f>
        <v>0</v>
      </c>
      <c r="BR102" s="15">
        <f>SUMIF($AJ$92:$BF$92,"=W*",$AJ102:$BF102)+SUMIF($AI$93:$AI$104,"=W*",$AS$93:$AS$104)</f>
        <v>0</v>
      </c>
      <c r="BS102" s="25">
        <f t="shared" si="97"/>
        <v>5</v>
      </c>
      <c r="BU102" s="31"/>
    </row>
    <row r="103" spans="1:73" x14ac:dyDescent="0.3">
      <c r="A103" s="31"/>
      <c r="B103" s="44"/>
      <c r="D103" s="48" t="str">
        <f t="shared" si="104"/>
        <v/>
      </c>
      <c r="E103" s="31"/>
      <c r="F103" s="44"/>
      <c r="H103" s="48" t="str">
        <f t="shared" si="105"/>
        <v/>
      </c>
      <c r="I103" s="31"/>
      <c r="J103" s="44"/>
      <c r="K103" s="15"/>
      <c r="L103" s="48" t="str">
        <f t="shared" si="106"/>
        <v/>
      </c>
      <c r="M103" s="31"/>
      <c r="N103" s="44"/>
      <c r="P103" s="48" t="str">
        <f t="shared" si="107"/>
        <v/>
      </c>
      <c r="Q103" s="31"/>
      <c r="R103" s="44"/>
      <c r="T103" s="48" t="str">
        <f t="shared" si="108"/>
        <v/>
      </c>
      <c r="U103" s="31"/>
      <c r="X103" s="48" t="str">
        <f t="shared" si="109"/>
        <v/>
      </c>
      <c r="Y103" s="31"/>
      <c r="Z103" s="44"/>
      <c r="AB103" s="48" t="str">
        <f t="shared" si="92"/>
        <v/>
      </c>
      <c r="AC103" s="31"/>
      <c r="AD103" s="44"/>
      <c r="AF103" s="48" t="str">
        <f t="shared" si="110"/>
        <v/>
      </c>
      <c r="AG103" s="224"/>
      <c r="AH103" s="230"/>
      <c r="AI103" s="25" t="str">
        <f>AT92</f>
        <v>NI1</v>
      </c>
      <c r="AJ103" s="15">
        <f t="shared" si="93"/>
        <v>0</v>
      </c>
      <c r="AK103" s="15">
        <f t="shared" si="93"/>
        <v>0</v>
      </c>
      <c r="AL103" s="15">
        <f t="shared" si="93"/>
        <v>1</v>
      </c>
      <c r="AM103" s="15">
        <f t="shared" si="93"/>
        <v>0</v>
      </c>
      <c r="AN103" s="15">
        <f t="shared" si="93"/>
        <v>1</v>
      </c>
      <c r="AO103" s="15">
        <f t="shared" si="93"/>
        <v>0</v>
      </c>
      <c r="AP103" s="15">
        <f t="shared" si="93"/>
        <v>0</v>
      </c>
      <c r="AQ103" s="15">
        <f t="shared" si="93"/>
        <v>1</v>
      </c>
      <c r="AR103" s="15">
        <f t="shared" si="93"/>
        <v>0</v>
      </c>
      <c r="AS103" s="15">
        <f t="shared" si="93"/>
        <v>0</v>
      </c>
      <c r="AT103" s="15">
        <f t="shared" si="93"/>
        <v>0</v>
      </c>
      <c r="AU103" s="15">
        <f t="shared" si="93"/>
        <v>1</v>
      </c>
      <c r="AV103"/>
      <c r="AW103" s="25"/>
      <c r="AX103" s="25"/>
      <c r="AY103" s="25"/>
      <c r="AZ103" s="25"/>
      <c r="BA103" s="25"/>
      <c r="BB103" s="25"/>
      <c r="BC103" s="25"/>
      <c r="BD103" s="25"/>
      <c r="BE103" s="25"/>
      <c r="BF103" s="25"/>
      <c r="BG103" s="25">
        <f t="shared" si="95"/>
        <v>4</v>
      </c>
      <c r="BI103" s="25" t="str">
        <f t="shared" si="96"/>
        <v>NI1</v>
      </c>
      <c r="BJ103" s="25">
        <f>AT105+BG103</f>
        <v>7</v>
      </c>
      <c r="BL103" s="15">
        <f>SUMIF($AJ$92:$BF$92,"=A*",$AJ103:$BF103)+SUMIF($AI$93:$AI$104,"=A*",$AT$93:$AT$104)</f>
        <v>3</v>
      </c>
      <c r="BM103" s="15">
        <f>SUMIF($AJ$92:$BF$92,"=HB*",$AJ103:$BF103)+SUMIF($AI$93:$AI$104,"=HB*",$AT$93:$AT$104)</f>
        <v>1</v>
      </c>
      <c r="BN103" s="15">
        <f>SUMIF($AJ$92:$BF$92,"=M*",$AJ103:$BF103)+SUMIF($AI$93:$AI$104,"=M*",$AT$93:$AT$104)</f>
        <v>1</v>
      </c>
      <c r="BO103" s="15">
        <f>SUMIF($AJ$92:$BF$92,"=NI*",$AJ103:$BF103)+SUMIF($AI$93:$AI$104,"=NI*",$AT$93:$AT$104)</f>
        <v>2</v>
      </c>
      <c r="BP103" s="15">
        <f>SUMIF($AJ$92:$BF$92,"=P*",$AJ103:$BF103)+SUMIF($AI$93:$AI$104,"=P*",$AT$93:$AT$104)</f>
        <v>0</v>
      </c>
      <c r="BQ103" s="15">
        <f>SUMIF($AJ$92:$BF$92,"=R*",$AJ103:$BF103)+SUMIF($AI$93:$AI$104,"=R*",$AT$93:$AT$104)</f>
        <v>0</v>
      </c>
      <c r="BR103" s="15">
        <f>SUMIF($AJ$92:$BF$92,"=W*",$AJ103:$BF103)+SUMIF($AI$93:$AI$104,"=W*",$AT$93:$AT$104)</f>
        <v>0</v>
      </c>
      <c r="BS103" s="25">
        <f t="shared" si="97"/>
        <v>7</v>
      </c>
      <c r="BU103" s="31"/>
    </row>
    <row r="104" spans="1:73" x14ac:dyDescent="0.3">
      <c r="A104" s="31"/>
      <c r="B104" s="44"/>
      <c r="D104" s="48" t="str">
        <f t="shared" si="104"/>
        <v/>
      </c>
      <c r="E104" s="31"/>
      <c r="F104" s="44"/>
      <c r="H104" s="48" t="str">
        <f t="shared" si="105"/>
        <v/>
      </c>
      <c r="I104" s="31"/>
      <c r="J104" s="44"/>
      <c r="K104" s="15"/>
      <c r="L104" s="48" t="str">
        <f t="shared" si="106"/>
        <v/>
      </c>
      <c r="M104" s="31"/>
      <c r="N104" s="44"/>
      <c r="P104" s="48" t="str">
        <f t="shared" si="107"/>
        <v/>
      </c>
      <c r="Q104" s="31"/>
      <c r="R104" s="44"/>
      <c r="T104" s="48" t="str">
        <f t="shared" si="108"/>
        <v/>
      </c>
      <c r="U104" s="31"/>
      <c r="V104" s="44"/>
      <c r="X104" s="48" t="str">
        <f t="shared" si="109"/>
        <v/>
      </c>
      <c r="Y104" s="31"/>
      <c r="Z104" s="44"/>
      <c r="AB104" s="48" t="str">
        <f t="shared" si="92"/>
        <v/>
      </c>
      <c r="AC104" s="31"/>
      <c r="AD104" s="44"/>
      <c r="AF104" s="48" t="str">
        <f t="shared" si="110"/>
        <v/>
      </c>
      <c r="AG104" s="224"/>
      <c r="AH104" s="230"/>
      <c r="AI104" s="25" t="str">
        <f>AU92</f>
        <v>NI2</v>
      </c>
      <c r="AJ104" s="15">
        <f t="shared" ref="AJ104:AT104" si="111">COUNTIF($A$92:$AE$105,$AI104&amp;" @ "&amp;AJ$92)</f>
        <v>0</v>
      </c>
      <c r="AK104" s="15">
        <f t="shared" si="111"/>
        <v>1</v>
      </c>
      <c r="AL104" s="15">
        <f t="shared" si="111"/>
        <v>0</v>
      </c>
      <c r="AM104" s="15">
        <f t="shared" si="111"/>
        <v>0</v>
      </c>
      <c r="AN104" s="15">
        <f t="shared" si="111"/>
        <v>0</v>
      </c>
      <c r="AO104" s="15">
        <f t="shared" si="111"/>
        <v>0</v>
      </c>
      <c r="AP104" s="15">
        <f t="shared" si="111"/>
        <v>0</v>
      </c>
      <c r="AQ104" s="15">
        <f t="shared" si="111"/>
        <v>0</v>
      </c>
      <c r="AR104" s="15">
        <f t="shared" si="111"/>
        <v>1</v>
      </c>
      <c r="AS104" s="15">
        <f t="shared" si="111"/>
        <v>0</v>
      </c>
      <c r="AT104" s="15">
        <f t="shared" si="111"/>
        <v>1</v>
      </c>
      <c r="AU104" s="15">
        <f>AQ71</f>
        <v>0</v>
      </c>
      <c r="AV104"/>
      <c r="AW104" s="25"/>
      <c r="AX104" s="25"/>
      <c r="AY104" s="25"/>
      <c r="AZ104" s="25"/>
      <c r="BA104" s="25"/>
      <c r="BB104" s="25"/>
      <c r="BC104" s="25"/>
      <c r="BD104" s="25"/>
      <c r="BE104" s="25"/>
      <c r="BF104" s="25"/>
      <c r="BG104" s="25">
        <f t="shared" si="95"/>
        <v>3</v>
      </c>
      <c r="BI104" s="25" t="str">
        <f t="shared" si="96"/>
        <v>NI2</v>
      </c>
      <c r="BJ104" s="25">
        <f>AU105+BG104</f>
        <v>7</v>
      </c>
      <c r="BL104" s="15">
        <f>SUMIF($AJ$92:$BF$92,"=A*",$AJ104:$BF104)+SUMIF($AI$93:$AI$104,"=A*",$AU$93:$AU$104)</f>
        <v>2</v>
      </c>
      <c r="BM104" s="15">
        <f>SUMIF($AJ$92:$BF$92,"=HB*",$AJ104:$BF104)+SUMIF($AI$93:$AI$104,"=HB*",$AU$93:$AU$104)</f>
        <v>1</v>
      </c>
      <c r="BN104" s="15">
        <f>SUMIF($AJ$92:$BF$92,"=M*",$AJ104:$BF104)+SUMIF($AI$93:$AI$104,"=M*",$AU$93:$AU$104)</f>
        <v>2</v>
      </c>
      <c r="BO104" s="15">
        <f>SUMIF($AJ$92:$BF$92,"=NI*",$AJ104:$BF104)+SUMIF($AI$93:$AI$104,"=NI*",$AU$93:$AU$104)</f>
        <v>2</v>
      </c>
      <c r="BP104" s="15">
        <f>SUMIF($AJ$92:$BF$92,"=P*",$AJ104:$BF104)+SUMIF($AI$93:$AI$104,"=P*",$AU$93:$AU$104)</f>
        <v>0</v>
      </c>
      <c r="BQ104" s="15">
        <f>SUMIF($AJ$92:$BF$92,"=R*",$AJ104:$BF104)+SUMIF($AI$93:$AI$104,"=R*",$AU$93:$AU$104)</f>
        <v>0</v>
      </c>
      <c r="BR104" s="15">
        <f>SUMIF($AJ$92:$BF$92,"=W*",$AJ104:$BF104)+SUMIF($AI$93:$AI$104,"=W*",$AU$93:$AU$104)</f>
        <v>0</v>
      </c>
      <c r="BS104" s="25">
        <f t="shared" si="97"/>
        <v>7</v>
      </c>
      <c r="BU104" s="31"/>
    </row>
    <row r="105" spans="1:73" ht="15" thickBot="1" x14ac:dyDescent="0.35">
      <c r="A105" s="32"/>
      <c r="B105" s="153"/>
      <c r="C105" s="17"/>
      <c r="D105" s="102" t="str">
        <f>IF(B105="","",TEXT(B105,"h:mm AM/PM")&amp;" "&amp;C105)</f>
        <v/>
      </c>
      <c r="E105" s="32"/>
      <c r="F105" s="153"/>
      <c r="G105" s="17"/>
      <c r="H105" s="102" t="str">
        <f t="shared" si="105"/>
        <v/>
      </c>
      <c r="I105" s="32"/>
      <c r="J105" s="153"/>
      <c r="K105" s="17"/>
      <c r="L105" s="102" t="str">
        <f t="shared" si="106"/>
        <v/>
      </c>
      <c r="M105" s="32"/>
      <c r="N105" s="153"/>
      <c r="O105" s="17"/>
      <c r="P105" s="102" t="str">
        <f t="shared" si="107"/>
        <v/>
      </c>
      <c r="Q105" s="32"/>
      <c r="R105" s="153"/>
      <c r="S105" s="17"/>
      <c r="T105" s="102" t="str">
        <f t="shared" si="108"/>
        <v/>
      </c>
      <c r="U105" s="32"/>
      <c r="V105" s="153"/>
      <c r="W105" s="17"/>
      <c r="X105" s="102" t="str">
        <f t="shared" si="109"/>
        <v/>
      </c>
      <c r="Y105" s="32"/>
      <c r="Z105" s="153"/>
      <c r="AA105" s="17"/>
      <c r="AB105" s="102" t="str">
        <f t="shared" ref="AB105" si="112">IF(Z105="","",TEXT(Z105,"h:mm AM/PM")&amp;" "&amp;AA105)</f>
        <v/>
      </c>
      <c r="AC105" s="32"/>
      <c r="AD105" s="153"/>
      <c r="AE105" s="17"/>
      <c r="AF105" s="102" t="str">
        <f t="shared" si="110"/>
        <v/>
      </c>
      <c r="AG105" s="225"/>
      <c r="AH105" s="26"/>
      <c r="AI105" s="25"/>
      <c r="AJ105" s="28">
        <f>SUM(AJ93:AJ104)</f>
        <v>3</v>
      </c>
      <c r="AK105" s="28">
        <f t="shared" ref="AK105:AU105" si="113">SUM(AK93:AK104)</f>
        <v>3</v>
      </c>
      <c r="AL105" s="28">
        <f t="shared" si="113"/>
        <v>3</v>
      </c>
      <c r="AM105" s="28">
        <f t="shared" si="113"/>
        <v>2</v>
      </c>
      <c r="AN105" s="28">
        <f t="shared" si="113"/>
        <v>4</v>
      </c>
      <c r="AO105" s="28">
        <f t="shared" si="113"/>
        <v>3</v>
      </c>
      <c r="AP105" s="28">
        <f t="shared" si="113"/>
        <v>3</v>
      </c>
      <c r="AQ105" s="28">
        <f t="shared" si="113"/>
        <v>3</v>
      </c>
      <c r="AR105" s="28">
        <f t="shared" si="113"/>
        <v>4</v>
      </c>
      <c r="AS105" s="28">
        <f t="shared" si="113"/>
        <v>3</v>
      </c>
      <c r="AT105" s="28">
        <f t="shared" si="113"/>
        <v>3</v>
      </c>
      <c r="AU105" s="28">
        <f t="shared" si="113"/>
        <v>4</v>
      </c>
      <c r="AV105" s="16"/>
      <c r="AW105" s="28"/>
      <c r="AX105" s="28"/>
      <c r="AY105" s="28"/>
      <c r="AZ105" s="28"/>
      <c r="BA105" s="28"/>
      <c r="BB105" s="28"/>
      <c r="BC105" s="28"/>
      <c r="BD105" s="28"/>
      <c r="BE105" s="28"/>
      <c r="BF105" s="28"/>
      <c r="BG105" s="28">
        <f>SUM(AJ105:BF105)</f>
        <v>38</v>
      </c>
      <c r="BH105" s="16"/>
      <c r="BI105" s="28"/>
      <c r="BJ105" s="28">
        <f>SUM(BJ93:BJ104)</f>
        <v>76</v>
      </c>
      <c r="BK105" s="16"/>
      <c r="BL105" s="28">
        <f>SUM(BL93:BL104)</f>
        <v>21</v>
      </c>
      <c r="BM105" s="28">
        <f t="shared" ref="BM105:BR105" si="114">SUM(BM93:BM104)</f>
        <v>21</v>
      </c>
      <c r="BN105" s="28">
        <f t="shared" si="114"/>
        <v>20</v>
      </c>
      <c r="BO105" s="28">
        <f t="shared" si="114"/>
        <v>14</v>
      </c>
      <c r="BP105" s="28">
        <f t="shared" si="114"/>
        <v>0</v>
      </c>
      <c r="BQ105" s="28">
        <f t="shared" si="114"/>
        <v>0</v>
      </c>
      <c r="BR105" s="28">
        <f t="shared" si="114"/>
        <v>0</v>
      </c>
      <c r="BS105" s="28">
        <f>SUM(BS93:BS104)</f>
        <v>76</v>
      </c>
      <c r="BT105" s="158"/>
      <c r="BU105" s="31"/>
    </row>
    <row r="106" spans="1:73" ht="15" hidden="1" thickBot="1" x14ac:dyDescent="0.35">
      <c r="A106" s="116" t="s">
        <v>239</v>
      </c>
      <c r="B106" s="94"/>
      <c r="C106" s="95"/>
      <c r="D106" s="94"/>
      <c r="E106" s="96"/>
      <c r="F106" s="94"/>
      <c r="G106" s="95"/>
      <c r="H106" s="94"/>
      <c r="I106" s="96"/>
      <c r="J106" s="94"/>
      <c r="K106" s="95"/>
      <c r="L106" s="94"/>
      <c r="M106" s="96"/>
      <c r="N106" s="94"/>
      <c r="O106" s="95"/>
      <c r="P106" s="94"/>
      <c r="Q106" s="96"/>
      <c r="R106" s="94"/>
      <c r="S106" s="95"/>
      <c r="T106" s="94"/>
      <c r="U106" s="96"/>
      <c r="V106" s="94"/>
      <c r="W106" s="95"/>
      <c r="X106" s="94"/>
      <c r="Y106" s="96"/>
      <c r="Z106" s="94"/>
      <c r="AA106" s="95"/>
      <c r="AB106" s="94"/>
      <c r="AC106" s="96"/>
      <c r="AD106" s="94"/>
      <c r="AE106" s="95"/>
      <c r="AF106" s="97"/>
      <c r="AG106" s="110"/>
      <c r="AH106" s="26"/>
      <c r="AI106" s="28"/>
      <c r="AJ106" s="28"/>
      <c r="AK106" s="28"/>
      <c r="AL106" s="28"/>
      <c r="AM106" s="28"/>
      <c r="AN106" s="28"/>
      <c r="AO106" s="28"/>
      <c r="AP106" s="28"/>
      <c r="AQ106" s="28"/>
      <c r="AR106" s="28"/>
      <c r="AS106" s="28"/>
      <c r="AT106" s="17"/>
      <c r="AU106" s="17"/>
      <c r="AV106" s="16"/>
      <c r="AW106" s="28"/>
      <c r="AX106" s="28"/>
      <c r="AY106" s="28"/>
      <c r="AZ106" s="28"/>
      <c r="BA106" s="28"/>
      <c r="BB106" s="28"/>
      <c r="BC106" s="28"/>
      <c r="BD106" s="28"/>
      <c r="BE106" s="28"/>
      <c r="BF106" s="28"/>
      <c r="BG106" s="28"/>
      <c r="BH106" s="16"/>
      <c r="BI106" s="28"/>
      <c r="BJ106" s="28"/>
      <c r="BK106" s="16"/>
      <c r="BL106" s="28"/>
      <c r="BM106" s="28"/>
      <c r="BN106" s="28"/>
      <c r="BO106" s="28"/>
      <c r="BP106" s="28"/>
      <c r="BQ106" s="28"/>
      <c r="BR106" s="28"/>
      <c r="BS106" s="28"/>
      <c r="BT106" s="16"/>
      <c r="BU106" s="31"/>
    </row>
    <row r="107" spans="1:73" ht="15" hidden="1" thickBot="1" x14ac:dyDescent="0.35">
      <c r="A107" s="59" t="s">
        <v>71</v>
      </c>
      <c r="B107" s="47"/>
      <c r="C107" s="23"/>
      <c r="D107" s="47"/>
      <c r="E107" s="59" t="s">
        <v>72</v>
      </c>
      <c r="F107" s="47"/>
      <c r="G107" s="23"/>
      <c r="H107" s="47"/>
      <c r="I107" s="59" t="s">
        <v>73</v>
      </c>
      <c r="J107" s="47"/>
      <c r="K107" s="47"/>
      <c r="L107" s="47"/>
      <c r="M107" s="59" t="s">
        <v>74</v>
      </c>
      <c r="N107" s="47"/>
      <c r="O107" s="23"/>
      <c r="P107" s="47"/>
      <c r="Q107" s="59" t="s">
        <v>75</v>
      </c>
      <c r="R107" s="47"/>
      <c r="S107" s="23"/>
      <c r="T107" s="47"/>
      <c r="U107" s="59" t="s">
        <v>76</v>
      </c>
      <c r="V107" s="47"/>
      <c r="W107" s="23"/>
      <c r="X107" s="47"/>
      <c r="Y107" s="59" t="s">
        <v>77</v>
      </c>
      <c r="Z107" s="47"/>
      <c r="AA107" s="23"/>
      <c r="AB107" s="47"/>
      <c r="AC107" s="59" t="s">
        <v>78</v>
      </c>
      <c r="AD107" s="47"/>
      <c r="AE107" s="23"/>
      <c r="AF107" s="65"/>
      <c r="AG107" s="105" t="s">
        <v>79</v>
      </c>
      <c r="AH107" s="98"/>
      <c r="AI107" s="99"/>
      <c r="AJ107" s="99"/>
      <c r="AK107" s="99"/>
      <c r="AL107" s="99"/>
      <c r="AM107" s="99"/>
      <c r="AN107" s="99"/>
      <c r="AO107" s="99"/>
      <c r="AP107" s="99"/>
      <c r="AQ107" s="99"/>
      <c r="AR107" s="99"/>
      <c r="AS107" s="99"/>
      <c r="AT107" s="95"/>
      <c r="AU107" s="95"/>
      <c r="AV107" s="95"/>
      <c r="AW107" s="95"/>
      <c r="AX107" s="95"/>
      <c r="AY107" s="95"/>
      <c r="AZ107" s="95"/>
      <c r="BA107" s="95"/>
      <c r="BB107" s="95"/>
      <c r="BC107" s="95"/>
      <c r="BD107" s="95"/>
      <c r="BE107" s="95"/>
      <c r="BF107" s="95"/>
      <c r="BG107" s="95"/>
      <c r="BH107" s="99"/>
      <c r="BI107" s="100"/>
      <c r="BJ107" s="100"/>
      <c r="BK107" s="99"/>
      <c r="BL107" s="99"/>
      <c r="BM107" s="99"/>
      <c r="BN107" s="99"/>
      <c r="BO107" s="99"/>
      <c r="BP107" s="99"/>
      <c r="BQ107" s="99"/>
      <c r="BR107" s="99"/>
      <c r="BS107" s="99"/>
      <c r="BT107" s="99"/>
      <c r="BU107" s="31"/>
    </row>
    <row r="108" spans="1:73" ht="15" hidden="1" thickBot="1" x14ac:dyDescent="0.35">
      <c r="A108" s="59" t="s">
        <v>226</v>
      </c>
      <c r="B108" s="47"/>
      <c r="C108" s="23"/>
      <c r="D108" s="47"/>
      <c r="E108" s="60" t="s">
        <v>227</v>
      </c>
      <c r="F108" s="54"/>
      <c r="G108" s="23"/>
      <c r="H108" s="47"/>
      <c r="I108" s="60" t="s">
        <v>228</v>
      </c>
      <c r="J108" s="54"/>
      <c r="K108" s="54"/>
      <c r="L108" s="47"/>
      <c r="M108" s="60" t="s">
        <v>229</v>
      </c>
      <c r="N108" s="54"/>
      <c r="O108" s="23"/>
      <c r="P108" s="47"/>
      <c r="Q108" s="60" t="s">
        <v>230</v>
      </c>
      <c r="R108" s="54"/>
      <c r="S108" s="23"/>
      <c r="T108" s="47"/>
      <c r="U108" s="60" t="s">
        <v>231</v>
      </c>
      <c r="V108" s="54"/>
      <c r="W108" s="23"/>
      <c r="X108" s="47"/>
      <c r="Y108" s="60" t="s">
        <v>232</v>
      </c>
      <c r="Z108" s="54"/>
      <c r="AA108" s="23"/>
      <c r="AB108" s="47"/>
      <c r="AC108" s="60" t="s">
        <v>233</v>
      </c>
      <c r="AD108" s="54"/>
      <c r="AE108" s="23"/>
      <c r="AF108" s="65"/>
      <c r="AG108" s="118" t="s">
        <v>234</v>
      </c>
      <c r="AH108" s="24"/>
      <c r="AI108" s="15"/>
      <c r="AJ108" s="218" t="s">
        <v>80</v>
      </c>
      <c r="AK108" s="218"/>
      <c r="AL108" s="218"/>
      <c r="AM108" s="218"/>
      <c r="AN108" s="218"/>
      <c r="AO108" s="14"/>
      <c r="AP108" s="14"/>
      <c r="AQ108" s="25"/>
      <c r="AR108" s="25"/>
      <c r="AS108" s="25"/>
      <c r="BL108" s="218" t="s">
        <v>105</v>
      </c>
      <c r="BM108" s="218"/>
      <c r="BN108" s="218"/>
      <c r="BO108" s="218"/>
      <c r="BP108" s="218"/>
      <c r="BQ108" s="218"/>
      <c r="BR108" s="218"/>
      <c r="BS108" s="218"/>
      <c r="BU108" s="31"/>
    </row>
    <row r="109" spans="1:73" ht="15" hidden="1" thickBot="1" x14ac:dyDescent="0.35">
      <c r="A109" s="59" t="s">
        <v>93</v>
      </c>
      <c r="B109" s="23" t="s">
        <v>94</v>
      </c>
      <c r="C109" s="23" t="s">
        <v>95</v>
      </c>
      <c r="D109" s="23" t="s">
        <v>102</v>
      </c>
      <c r="E109" s="59" t="s">
        <v>93</v>
      </c>
      <c r="F109" s="23" t="s">
        <v>94</v>
      </c>
      <c r="G109" s="23" t="s">
        <v>95</v>
      </c>
      <c r="H109" s="23" t="s">
        <v>102</v>
      </c>
      <c r="I109" s="59" t="s">
        <v>93</v>
      </c>
      <c r="J109" s="23" t="s">
        <v>94</v>
      </c>
      <c r="K109" s="23" t="s">
        <v>95</v>
      </c>
      <c r="L109" s="23" t="s">
        <v>102</v>
      </c>
      <c r="M109" s="59" t="s">
        <v>93</v>
      </c>
      <c r="N109" s="23" t="s">
        <v>94</v>
      </c>
      <c r="O109" s="23" t="s">
        <v>95</v>
      </c>
      <c r="P109" s="23" t="s">
        <v>102</v>
      </c>
      <c r="Q109" s="59" t="s">
        <v>93</v>
      </c>
      <c r="R109" s="23" t="s">
        <v>94</v>
      </c>
      <c r="S109" s="23" t="s">
        <v>95</v>
      </c>
      <c r="T109" s="23" t="s">
        <v>102</v>
      </c>
      <c r="U109" s="59" t="s">
        <v>93</v>
      </c>
      <c r="V109" s="23" t="s">
        <v>94</v>
      </c>
      <c r="W109" s="23" t="s">
        <v>95</v>
      </c>
      <c r="X109" s="23" t="s">
        <v>102</v>
      </c>
      <c r="Y109" s="59" t="s">
        <v>93</v>
      </c>
      <c r="Z109" s="23" t="s">
        <v>94</v>
      </c>
      <c r="AA109" s="23" t="s">
        <v>95</v>
      </c>
      <c r="AB109" s="23" t="s">
        <v>102</v>
      </c>
      <c r="AC109" s="59" t="s">
        <v>93</v>
      </c>
      <c r="AD109" s="23" t="s">
        <v>94</v>
      </c>
      <c r="AE109" s="23" t="s">
        <v>95</v>
      </c>
      <c r="AF109" s="22" t="s">
        <v>102</v>
      </c>
      <c r="AG109" s="105"/>
      <c r="AH109" s="24"/>
      <c r="AI109" s="15"/>
      <c r="AJ109" s="25"/>
      <c r="AK109" s="25"/>
      <c r="AL109" s="25"/>
      <c r="AM109" s="25"/>
      <c r="AN109" s="25"/>
      <c r="AO109" s="25"/>
      <c r="AP109" s="25"/>
      <c r="AQ109" s="25"/>
      <c r="AR109" s="25"/>
      <c r="AS109" s="25"/>
      <c r="AT109" s="25"/>
      <c r="AU109"/>
      <c r="AV109"/>
      <c r="AW109"/>
      <c r="AX109"/>
      <c r="AY109"/>
      <c r="AZ109"/>
      <c r="BA109"/>
      <c r="BB109"/>
      <c r="BC109"/>
      <c r="BD109"/>
      <c r="BE109"/>
      <c r="BF109"/>
      <c r="BG109"/>
      <c r="BI109" s="25" t="s">
        <v>8</v>
      </c>
      <c r="BJ109" s="25" t="s">
        <v>104</v>
      </c>
      <c r="BL109" s="25" t="s">
        <v>13</v>
      </c>
      <c r="BM109" s="25" t="s">
        <v>16</v>
      </c>
      <c r="BN109" s="25" t="s">
        <v>14</v>
      </c>
      <c r="BO109" s="25" t="s">
        <v>103</v>
      </c>
      <c r="BP109" s="25" t="s">
        <v>240</v>
      </c>
      <c r="BQ109" s="25" t="s">
        <v>41</v>
      </c>
      <c r="BR109" s="25" t="s">
        <v>15</v>
      </c>
      <c r="BS109" s="56"/>
      <c r="BU109" s="31"/>
    </row>
    <row r="110" spans="1:73" ht="15" hidden="1" thickBot="1" x14ac:dyDescent="0.35">
      <c r="A110" s="137"/>
      <c r="B110" s="141"/>
      <c r="C110" s="142"/>
      <c r="D110" s="143"/>
      <c r="E110" s="137"/>
      <c r="F110" s="138"/>
      <c r="G110" s="142"/>
      <c r="H110" s="143"/>
      <c r="I110" s="137"/>
      <c r="J110" s="138"/>
      <c r="K110" s="142"/>
      <c r="L110" s="143"/>
      <c r="M110" s="137"/>
      <c r="N110" s="141"/>
      <c r="O110" s="142"/>
      <c r="P110" s="143"/>
      <c r="Q110" s="137"/>
      <c r="R110" s="138"/>
      <c r="S110" s="142"/>
      <c r="T110" s="143"/>
      <c r="U110" s="137"/>
      <c r="V110" s="138"/>
      <c r="W110" s="142"/>
      <c r="X110" s="143"/>
      <c r="Y110" s="137"/>
      <c r="Z110" s="138"/>
      <c r="AA110" s="142"/>
      <c r="AB110" s="143"/>
      <c r="AC110" s="137"/>
      <c r="AD110" s="138"/>
      <c r="AE110" s="142"/>
      <c r="AF110" s="48" t="str">
        <f t="shared" ref="AF110:AF114" si="115">IF(AD110="","",TEXT(AD110,"h:mm AM/PM")&amp;" "&amp;AE110)</f>
        <v/>
      </c>
      <c r="AG110" s="231" t="s">
        <v>81</v>
      </c>
      <c r="AH110" s="230" t="s">
        <v>82</v>
      </c>
      <c r="AI110" s="25">
        <f>AJ109</f>
        <v>0</v>
      </c>
      <c r="AJ110" s="15">
        <f t="shared" ref="AJ110:AM113" si="116">COUNTIF($A$110:$AE$114,$AI110&amp;" @ "&amp;AJ$109)</f>
        <v>0</v>
      </c>
      <c r="AK110" s="15">
        <f t="shared" si="116"/>
        <v>0</v>
      </c>
      <c r="AL110" s="15">
        <f t="shared" si="116"/>
        <v>0</v>
      </c>
      <c r="AM110" s="15">
        <f t="shared" si="116"/>
        <v>0</v>
      </c>
      <c r="AN110" s="15"/>
      <c r="AP110" s="15"/>
      <c r="AR110" s="15"/>
      <c r="AS110" s="15"/>
      <c r="AU110"/>
      <c r="AV110"/>
      <c r="AW110"/>
      <c r="AX110"/>
      <c r="AY110"/>
      <c r="AZ110"/>
      <c r="BA110"/>
      <c r="BB110"/>
      <c r="BC110"/>
      <c r="BD110"/>
      <c r="BE110"/>
      <c r="BF110"/>
      <c r="BG110" s="25">
        <f>SUM(AJ110:AN110)</f>
        <v>0</v>
      </c>
      <c r="BI110" s="25">
        <f>AI110</f>
        <v>0</v>
      </c>
      <c r="BJ110" s="25">
        <f>AJ114+BG110</f>
        <v>0</v>
      </c>
      <c r="BL110" s="15">
        <f>SUMIF($AJ$92:$BF$92,"=A*",$AJ110:$BF110)+SUMIF($AI$110:$AI$113,"=A*",$AJ$110:$AJ$113)</f>
        <v>0</v>
      </c>
      <c r="BM110" s="15">
        <f>SUMIF($AJ$92:$BF$92,"=HB*",$AJ110:$BF110)+SUMIF($AI$110:$AI$113,"=HB*",$AJ$110:$AJ$113)</f>
        <v>0</v>
      </c>
      <c r="BN110" s="15">
        <f>SUMIF($AJ$92:$BF$92,"=M*",$AJ110:$BF110)+SUMIF($AI$110:$AI$113,"=M*",$AJ$110:$AJ$113)</f>
        <v>0</v>
      </c>
      <c r="BO110" s="15">
        <f>SUMIF($AJ$92:$BF$92,"=NI*",$AJ110:$BF110)+SUMIF($AI$110:$AI$113,"=NI*",$AJ$110:$AJ$113)</f>
        <v>0</v>
      </c>
      <c r="BP110" s="15">
        <f>SUMIF($AJ$92:$BF$92,"=P*",$AJ110:$BF110)+SUMIF($AI$110:$AI$113,"=P*",$AJ$110:$AJ$113)</f>
        <v>0</v>
      </c>
      <c r="BQ110" s="15">
        <f>SUMIF($AJ$92:$BF$92,"=R*",$AJ110:$BF110)+SUMIF($AI$110:$AI$113,"=R*",$AJ$110:$AJ$113)</f>
        <v>0</v>
      </c>
      <c r="BR110" s="15">
        <f>SUMIF($AJ$92:$BF$92,"=W*",$AJ110:$BF110)+SUMIF($AI$110:$AI$113,"=W*",$AJ$110:$AJ$113)</f>
        <v>0</v>
      </c>
      <c r="BS110" s="25">
        <f>SUM(BL110:BR110)</f>
        <v>0</v>
      </c>
      <c r="BU110" s="31"/>
    </row>
    <row r="111" spans="1:73" ht="14.4" hidden="1" customHeight="1" x14ac:dyDescent="0.3">
      <c r="A111" s="137"/>
      <c r="B111" s="138"/>
      <c r="C111" s="142"/>
      <c r="D111" s="143"/>
      <c r="E111" s="137"/>
      <c r="F111" s="141"/>
      <c r="G111" s="139"/>
      <c r="H111" s="143"/>
      <c r="I111" s="137"/>
      <c r="J111" s="141"/>
      <c r="K111" s="142"/>
      <c r="L111" s="143"/>
      <c r="M111" s="137"/>
      <c r="N111" s="138"/>
      <c r="O111" s="142"/>
      <c r="P111" s="143"/>
      <c r="Q111" s="137"/>
      <c r="R111" s="138"/>
      <c r="S111" s="142"/>
      <c r="T111" s="143"/>
      <c r="U111" s="137"/>
      <c r="V111" s="138"/>
      <c r="W111" s="142"/>
      <c r="X111" s="143"/>
      <c r="Y111" s="137"/>
      <c r="Z111" s="141"/>
      <c r="AA111" s="142"/>
      <c r="AB111" s="143"/>
      <c r="AC111" s="137"/>
      <c r="AD111" s="138"/>
      <c r="AE111" s="142"/>
      <c r="AF111" s="48" t="str">
        <f t="shared" si="115"/>
        <v/>
      </c>
      <c r="AG111" s="231"/>
      <c r="AH111" s="230"/>
      <c r="AI111" s="25">
        <f>AK109</f>
        <v>0</v>
      </c>
      <c r="AJ111" s="15">
        <f t="shared" si="116"/>
        <v>0</v>
      </c>
      <c r="AK111" s="15">
        <f t="shared" si="116"/>
        <v>0</v>
      </c>
      <c r="AL111" s="15">
        <f t="shared" si="116"/>
        <v>0</v>
      </c>
      <c r="AM111" s="15">
        <f t="shared" si="116"/>
        <v>0</v>
      </c>
      <c r="AN111" s="15"/>
      <c r="AP111" s="15"/>
      <c r="AR111" s="15"/>
      <c r="AS111" s="15"/>
      <c r="AU111"/>
      <c r="AV111"/>
      <c r="AW111"/>
      <c r="AX111"/>
      <c r="AY111"/>
      <c r="AZ111"/>
      <c r="BA111"/>
      <c r="BB111"/>
      <c r="BC111"/>
      <c r="BD111"/>
      <c r="BE111"/>
      <c r="BF111"/>
      <c r="BG111" s="25">
        <f>SUM(AJ111:AN111)</f>
        <v>0</v>
      </c>
      <c r="BI111" s="25">
        <f>AI111</f>
        <v>0</v>
      </c>
      <c r="BJ111" s="25">
        <f>AK114+BG111</f>
        <v>0</v>
      </c>
      <c r="BL111" s="15">
        <f>SUMIF($AJ$92:$BF$92,"=A*",$AJ111:$BF111)+SUMIF($AI$110:$AI$113,"=A*",$AK$110:$AK$113)</f>
        <v>0</v>
      </c>
      <c r="BM111" s="15">
        <f>SUMIF($AJ$92:$BF$92,"=HB*",$AJ111:$BF111)+SUMIF($AI$110:$AI$113,"=HB*",$AK$110:$AK$113)</f>
        <v>0</v>
      </c>
      <c r="BN111" s="15">
        <f>SUMIF($AJ$92:$BF$92,"=M*",$AJ111:$BF111)+SUMIF($AI$110:$AI$113,"=M*",$AK$110:$AK$113)</f>
        <v>0</v>
      </c>
      <c r="BO111" s="15">
        <f>SUMIF($AJ$92:$BF$92,"=NI*",$AJ111:$BF111)+SUMIF($AI$110:$AI$113,"=NI*",$AK$110:$AK$113)</f>
        <v>0</v>
      </c>
      <c r="BP111" s="15">
        <f>SUMIF($AJ$92:$BF$92,"=P*",$AJ111:$BF111)+SUMIF($AI$110:$AI$113,"=P*",$AK$110:$AK$113)</f>
        <v>0</v>
      </c>
      <c r="BQ111" s="15">
        <f>SUMIF($AJ$92:$BF$92,"=R*",$AJ111:$BF111)+SUMIF($AI$110:$AI$113,"=R*",$AK$110:$AK$113)</f>
        <v>0</v>
      </c>
      <c r="BR111" s="15">
        <f>SUMIF($AJ$92:$BF$92,"=W*",$AJ111:$BF111)+SUMIF($AI$110:$AI$113,"=W*",$AK$110:$AK$113)</f>
        <v>0</v>
      </c>
      <c r="BS111" s="25">
        <f>SUM(BL111:BR111)</f>
        <v>0</v>
      </c>
      <c r="BU111" s="31"/>
    </row>
    <row r="112" spans="1:73" ht="15" hidden="1" thickBot="1" x14ac:dyDescent="0.35">
      <c r="A112" s="137"/>
      <c r="B112" s="138"/>
      <c r="C112" s="142"/>
      <c r="D112" s="143"/>
      <c r="E112" s="137"/>
      <c r="F112" s="138"/>
      <c r="G112" s="142"/>
      <c r="H112" s="143"/>
      <c r="I112" s="137"/>
      <c r="J112" s="138"/>
      <c r="K112" s="142"/>
      <c r="L112" s="143"/>
      <c r="M112" s="137"/>
      <c r="N112" s="138"/>
      <c r="O112" s="142"/>
      <c r="P112" s="143"/>
      <c r="Q112" s="137"/>
      <c r="R112" s="138"/>
      <c r="S112" s="142"/>
      <c r="T112" s="143"/>
      <c r="U112" s="137"/>
      <c r="V112" s="138"/>
      <c r="W112" s="142"/>
      <c r="X112" s="143"/>
      <c r="Y112" s="137"/>
      <c r="Z112" s="138"/>
      <c r="AA112" s="142"/>
      <c r="AB112" s="143"/>
      <c r="AC112" s="137"/>
      <c r="AD112" s="138"/>
      <c r="AE112" s="142"/>
      <c r="AF112" s="48" t="str">
        <f t="shared" si="115"/>
        <v/>
      </c>
      <c r="AG112" s="231"/>
      <c r="AH112" s="230"/>
      <c r="AI112" s="25">
        <f>AL109</f>
        <v>0</v>
      </c>
      <c r="AJ112" s="15">
        <f t="shared" si="116"/>
        <v>0</v>
      </c>
      <c r="AK112" s="15">
        <f t="shared" si="116"/>
        <v>0</v>
      </c>
      <c r="AL112" s="15">
        <f t="shared" si="116"/>
        <v>0</v>
      </c>
      <c r="AM112" s="15">
        <f t="shared" si="116"/>
        <v>0</v>
      </c>
      <c r="AN112" s="15"/>
      <c r="AP112" s="15"/>
      <c r="AR112" s="15"/>
      <c r="AS112" s="15"/>
      <c r="AT112" s="15" t="s">
        <v>83</v>
      </c>
      <c r="AU112"/>
      <c r="AV112"/>
      <c r="AW112"/>
      <c r="AX112"/>
      <c r="AY112"/>
      <c r="AZ112"/>
      <c r="BA112"/>
      <c r="BB112"/>
      <c r="BC112"/>
      <c r="BD112"/>
      <c r="BE112"/>
      <c r="BF112"/>
      <c r="BG112" s="25">
        <f>SUM(AJ112:AN112)</f>
        <v>0</v>
      </c>
      <c r="BI112" s="25">
        <f>AI112</f>
        <v>0</v>
      </c>
      <c r="BJ112" s="25">
        <f>AL114+BG112</f>
        <v>0</v>
      </c>
      <c r="BL112" s="15">
        <f>SUMIF($AJ$92:$BF$92,"=A*",$AJ112:$BF112)+SUMIF($AI$110:$AI$113,"=A*",$AL$110:$AL$113)</f>
        <v>0</v>
      </c>
      <c r="BM112" s="15">
        <f>SUMIF($AJ$92:$BF$92,"=HB*",$AJ112:$BF112)+SUMIF($AI$110:$AI$113,"=HB*",$AL$110:$AL$113)</f>
        <v>0</v>
      </c>
      <c r="BN112" s="15">
        <f>SUMIF($AJ$92:$BF$92,"=M*",$AJ112:$BF112)+SUMIF($AI$110:$AI$113,"=M*",$AL$110:$AL$113)</f>
        <v>0</v>
      </c>
      <c r="BO112" s="15">
        <f>SUMIF($AJ$92:$BF$92,"=NI*",$AJ112:$BF112)+SUMIF($AI$110:$AI$113,"=NI*",$AL$110:$AL$113)</f>
        <v>0</v>
      </c>
      <c r="BP112" s="15">
        <f>SUMIF($AJ$92:$BF$92,"=P*",$AJ112:$BF112)+SUMIF($AI$110:$AI$113,"=P*",$AL$110:$AL$113)</f>
        <v>0</v>
      </c>
      <c r="BQ112" s="15">
        <f>SUMIF($AJ$92:$BF$92,"=R*",$AJ112:$BF112)+SUMIF($AI$110:$AI$113,"=R*",$AL$110:$AL$113)</f>
        <v>0</v>
      </c>
      <c r="BR112" s="15">
        <f>SUMIF($AJ$92:$BF$92,"=W*",$AJ112:$BF112)+SUMIF($AI$110:$AI$113,"=W*",$AL$110:$AL$113)</f>
        <v>0</v>
      </c>
      <c r="BS112" s="25">
        <f t="shared" ref="BS112" si="117">SUM(BL112:BR112)</f>
        <v>0</v>
      </c>
      <c r="BU112" s="31"/>
    </row>
    <row r="113" spans="1:73" ht="15" hidden="1" thickBot="1" x14ac:dyDescent="0.35">
      <c r="A113" s="137"/>
      <c r="B113" s="138"/>
      <c r="C113" s="139"/>
      <c r="D113" s="143"/>
      <c r="E113" s="137"/>
      <c r="F113" s="138"/>
      <c r="G113" s="139"/>
      <c r="H113" s="143"/>
      <c r="I113" s="137"/>
      <c r="J113" s="138"/>
      <c r="K113" s="139"/>
      <c r="L113" s="143"/>
      <c r="M113" s="137"/>
      <c r="N113" s="138"/>
      <c r="O113" s="139"/>
      <c r="P113" s="143"/>
      <c r="Q113" s="137"/>
      <c r="R113" s="138"/>
      <c r="S113" s="139"/>
      <c r="T113" s="143"/>
      <c r="U113" s="137"/>
      <c r="V113" s="138"/>
      <c r="W113" s="139"/>
      <c r="X113" s="143"/>
      <c r="Y113" s="137"/>
      <c r="Z113" s="138"/>
      <c r="AA113" s="139"/>
      <c r="AB113" s="143"/>
      <c r="AC113" s="137"/>
      <c r="AD113" s="138"/>
      <c r="AE113" s="139"/>
      <c r="AF113" s="48" t="str">
        <f t="shared" si="115"/>
        <v/>
      </c>
      <c r="AG113" s="231"/>
      <c r="AH113" s="230"/>
      <c r="AI113" s="25">
        <f>AM109</f>
        <v>0</v>
      </c>
      <c r="AJ113" s="15">
        <f t="shared" si="116"/>
        <v>0</v>
      </c>
      <c r="AK113" s="15">
        <f t="shared" si="116"/>
        <v>0</v>
      </c>
      <c r="AL113" s="15">
        <f t="shared" si="116"/>
        <v>0</v>
      </c>
      <c r="AM113" s="15">
        <f t="shared" si="116"/>
        <v>0</v>
      </c>
      <c r="AN113" s="15"/>
      <c r="AP113" s="15"/>
      <c r="AR113" s="15"/>
      <c r="AS113" s="15"/>
      <c r="AU113"/>
      <c r="AV113"/>
      <c r="AW113"/>
      <c r="AX113"/>
      <c r="AY113"/>
      <c r="AZ113"/>
      <c r="BA113"/>
      <c r="BB113"/>
      <c r="BC113"/>
      <c r="BD113"/>
      <c r="BE113"/>
      <c r="BF113"/>
      <c r="BG113" s="25">
        <f>SUM(AJ113:AN113)</f>
        <v>0</v>
      </c>
      <c r="BI113" s="25">
        <f>AI113</f>
        <v>0</v>
      </c>
      <c r="BJ113" s="25">
        <f>AM114+BG113</f>
        <v>0</v>
      </c>
      <c r="BL113" s="15">
        <f>SUMIF($AJ$92:$BF$92,"=A*",$AJ113:$BF113)+SUMIF($AI$110:$AI$113,"=A*",$AM$110:$AM$113)</f>
        <v>0</v>
      </c>
      <c r="BM113" s="15">
        <f>SUMIF($AJ$92:$BF$92,"=HB*",$AJ113:$BF113)+SUMIF($AI$110:$AI$113,"=HB*",$AM$110:$AM$113)</f>
        <v>0</v>
      </c>
      <c r="BN113" s="15">
        <f>SUMIF($AJ$92:$BF$92,"=M*",$AJ113:$BF113)+SUMIF($AI$110:$AI$113,"=M*",$AM$110:$AM$113)</f>
        <v>0</v>
      </c>
      <c r="BO113" s="15">
        <f>SUMIF($AJ$92:$BF$92,"=NI*",$AJ113:$BF113)+SUMIF($AI$110:$AI$113,"=NI*",$AM$110:$AM$113)</f>
        <v>0</v>
      </c>
      <c r="BP113" s="15">
        <f>SUMIF($AJ$92:$BF$92,"=P*",$AJ113:$BF113)+SUMIF($AI$110:$AI$113,"=P*",$AM$110:$AM$113)</f>
        <v>0</v>
      </c>
      <c r="BQ113" s="15">
        <f>SUMIF($AJ$92:$BF$92,"=R*",$AJ113:$BF113)+SUMIF($AI$110:$AI$113,"=R*",$AM$110:$AM$113)</f>
        <v>0</v>
      </c>
      <c r="BR113" s="15">
        <f>SUMIF($AJ$92:$BF$92,"=W*",$AJ113:$BF113)+SUMIF($AI$110:$AI$113,"=W*",$AM$110:$AM$113)</f>
        <v>0</v>
      </c>
      <c r="BS113" s="25">
        <f>SUM(BL113:BR113)</f>
        <v>0</v>
      </c>
      <c r="BU113" s="31"/>
    </row>
    <row r="114" spans="1:73" ht="15" hidden="1" thickBot="1" x14ac:dyDescent="0.35">
      <c r="A114" s="144"/>
      <c r="B114" s="148"/>
      <c r="C114" s="146"/>
      <c r="D114" s="147"/>
      <c r="E114" s="144"/>
      <c r="F114" s="148"/>
      <c r="G114" s="146"/>
      <c r="H114" s="147"/>
      <c r="I114" s="144"/>
      <c r="J114" s="148"/>
      <c r="K114" s="146"/>
      <c r="L114" s="147"/>
      <c r="M114" s="144"/>
      <c r="N114" s="148"/>
      <c r="O114" s="146"/>
      <c r="P114" s="147"/>
      <c r="Q114" s="144"/>
      <c r="R114" s="148"/>
      <c r="S114" s="146"/>
      <c r="T114" s="147"/>
      <c r="U114" s="144"/>
      <c r="V114" s="148"/>
      <c r="W114" s="146"/>
      <c r="X114" s="147"/>
      <c r="Y114" s="144"/>
      <c r="Z114" s="148"/>
      <c r="AA114" s="146"/>
      <c r="AB114" s="147"/>
      <c r="AC114" s="144"/>
      <c r="AD114" s="148"/>
      <c r="AE114" s="146"/>
      <c r="AF114" s="102" t="str">
        <f t="shared" si="115"/>
        <v/>
      </c>
      <c r="AG114" s="232"/>
      <c r="AH114" s="26"/>
      <c r="AI114" s="25"/>
      <c r="AJ114" s="25">
        <f>SUM(AJ110:AJ113)</f>
        <v>0</v>
      </c>
      <c r="AK114" s="25">
        <f>SUM(AK110:AK113)</f>
        <v>0</v>
      </c>
      <c r="AL114" s="25">
        <f>SUM(AL110:AL113)</f>
        <v>0</v>
      </c>
      <c r="AM114" s="25">
        <f>SUM(AM110:AM113)</f>
        <v>0</v>
      </c>
      <c r="AN114" s="25"/>
      <c r="AP114" s="25"/>
      <c r="AR114" s="15"/>
      <c r="AS114" s="15"/>
      <c r="AU114"/>
      <c r="AV114"/>
      <c r="AW114"/>
      <c r="AX114"/>
      <c r="AY114"/>
      <c r="AZ114"/>
      <c r="BA114"/>
      <c r="BB114"/>
      <c r="BC114"/>
      <c r="BD114"/>
      <c r="BE114"/>
      <c r="BF114"/>
      <c r="BG114" s="25">
        <f>SUM(BG110:BG113)</f>
        <v>0</v>
      </c>
      <c r="BJ114" s="25">
        <f>SUM(BJ110:BJ113)</f>
        <v>0</v>
      </c>
      <c r="BL114" s="25">
        <f>SUM(BL110:BL113)</f>
        <v>0</v>
      </c>
      <c r="BM114" s="25">
        <f t="shared" ref="BM114:BR114" si="118">SUM(BM110:BM113)</f>
        <v>0</v>
      </c>
      <c r="BN114" s="25">
        <f t="shared" si="118"/>
        <v>0</v>
      </c>
      <c r="BO114" s="25">
        <f t="shared" si="118"/>
        <v>0</v>
      </c>
      <c r="BP114" s="25">
        <f t="shared" si="118"/>
        <v>0</v>
      </c>
      <c r="BQ114" s="25">
        <f t="shared" si="118"/>
        <v>0</v>
      </c>
      <c r="BR114" s="25">
        <f t="shared" si="118"/>
        <v>0</v>
      </c>
      <c r="BS114" s="25">
        <f>SUM(BS110:BS113)</f>
        <v>0</v>
      </c>
      <c r="BU114" s="31"/>
    </row>
    <row r="115" spans="1:73" ht="15" hidden="1" thickBot="1" x14ac:dyDescent="0.35">
      <c r="A115" s="117" t="s">
        <v>84</v>
      </c>
      <c r="B115" s="6" t="s">
        <v>95</v>
      </c>
      <c r="C115" s="6" t="s">
        <v>100</v>
      </c>
      <c r="D115" s="72"/>
      <c r="E115" s="103" t="s">
        <v>84</v>
      </c>
      <c r="F115" s="6" t="s">
        <v>95</v>
      </c>
      <c r="G115" s="6" t="s">
        <v>100</v>
      </c>
      <c r="H115" s="72"/>
      <c r="I115" s="103" t="s">
        <v>84</v>
      </c>
      <c r="J115" s="6" t="s">
        <v>95</v>
      </c>
      <c r="K115" s="6" t="s">
        <v>100</v>
      </c>
      <c r="L115" s="72"/>
      <c r="M115" s="103" t="s">
        <v>84</v>
      </c>
      <c r="N115" s="6" t="s">
        <v>95</v>
      </c>
      <c r="O115" s="6" t="s">
        <v>100</v>
      </c>
      <c r="P115" s="72"/>
      <c r="Q115" s="103" t="s">
        <v>84</v>
      </c>
      <c r="R115" s="6" t="s">
        <v>95</v>
      </c>
      <c r="S115" s="6" t="s">
        <v>100</v>
      </c>
      <c r="T115" s="72"/>
      <c r="U115" s="103" t="s">
        <v>84</v>
      </c>
      <c r="V115" s="6" t="s">
        <v>95</v>
      </c>
      <c r="W115" s="6" t="s">
        <v>100</v>
      </c>
      <c r="X115" s="72"/>
      <c r="Y115" s="103" t="s">
        <v>84</v>
      </c>
      <c r="Z115" s="6" t="s">
        <v>95</v>
      </c>
      <c r="AA115" s="6" t="s">
        <v>100</v>
      </c>
      <c r="AB115" s="72"/>
      <c r="AC115" s="103" t="s">
        <v>84</v>
      </c>
      <c r="AD115" s="6" t="s">
        <v>95</v>
      </c>
      <c r="AE115" s="6" t="s">
        <v>100</v>
      </c>
      <c r="AF115" s="72"/>
      <c r="AH115" s="32"/>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28"/>
      <c r="BJ115" s="28"/>
      <c r="BK115" s="16"/>
      <c r="BL115" s="16"/>
      <c r="BM115" s="16"/>
      <c r="BN115" s="16"/>
      <c r="BO115" s="16"/>
      <c r="BP115" s="16"/>
      <c r="BQ115" s="16"/>
      <c r="BR115" s="16"/>
      <c r="BS115" s="16"/>
      <c r="BT115" s="16"/>
      <c r="BU115" s="31"/>
    </row>
    <row r="116" spans="1:73" x14ac:dyDescent="0.3">
      <c r="A116" s="24">
        <f t="shared" ref="A116:A128" si="119">COUNTIF(C$9:C$114,B116)</f>
        <v>8</v>
      </c>
      <c r="B116" s="15" t="s">
        <v>96</v>
      </c>
      <c r="C116" s="63">
        <v>10</v>
      </c>
      <c r="D116" s="73"/>
      <c r="E116" s="24">
        <f t="shared" ref="E116:E128" si="120">COUNTIF(G$9:G$114,F116)</f>
        <v>0</v>
      </c>
      <c r="F116" s="15" t="s">
        <v>96</v>
      </c>
      <c r="G116" s="63">
        <v>10</v>
      </c>
      <c r="H116" s="73"/>
      <c r="I116" s="24">
        <f t="shared" ref="I116:I128" si="121">COUNTIF(K$9:K$114,J116)</f>
        <v>6</v>
      </c>
      <c r="J116" s="15" t="s">
        <v>96</v>
      </c>
      <c r="K116" s="63">
        <v>10</v>
      </c>
      <c r="L116" s="73"/>
      <c r="M116" s="24">
        <f t="shared" ref="M116:M128" si="122">COUNTIF(O$9:O$114,N116)</f>
        <v>5</v>
      </c>
      <c r="N116" s="15" t="s">
        <v>96</v>
      </c>
      <c r="O116" s="63">
        <v>10</v>
      </c>
      <c r="P116" s="73"/>
      <c r="Q116" s="24">
        <f t="shared" ref="Q116:Q128" si="123">COUNTIF(S$9:S$114,R116)</f>
        <v>0</v>
      </c>
      <c r="R116" s="15" t="s">
        <v>96</v>
      </c>
      <c r="S116" s="63">
        <v>10</v>
      </c>
      <c r="T116" s="73"/>
      <c r="U116" s="24">
        <f t="shared" ref="U116:U128" si="124">COUNTIF(W$9:W$114,V116)</f>
        <v>7</v>
      </c>
      <c r="V116" s="15" t="s">
        <v>96</v>
      </c>
      <c r="W116" s="63">
        <v>10</v>
      </c>
      <c r="X116" s="73"/>
      <c r="Y116" s="24">
        <f t="shared" ref="Y116:Y128" si="125">COUNTIF(AA$9:AA$114,Z116)</f>
        <v>6</v>
      </c>
      <c r="Z116" s="15" t="s">
        <v>96</v>
      </c>
      <c r="AA116" s="63">
        <v>10</v>
      </c>
      <c r="AB116" s="73"/>
      <c r="AC116" s="24">
        <f t="shared" ref="AC116:AC128" si="126">COUNTIF(AE$9:AE$114,AD116)</f>
        <v>4</v>
      </c>
      <c r="AD116" s="15" t="s">
        <v>96</v>
      </c>
      <c r="AE116" s="63">
        <v>10</v>
      </c>
      <c r="AF116" s="73"/>
      <c r="AG116" s="25"/>
      <c r="AH116" s="101"/>
      <c r="AI116" s="101"/>
    </row>
    <row r="117" spans="1:73" x14ac:dyDescent="0.3">
      <c r="A117" s="24">
        <f t="shared" si="119"/>
        <v>0</v>
      </c>
      <c r="B117" s="15" t="s">
        <v>98</v>
      </c>
      <c r="C117" s="63">
        <v>4</v>
      </c>
      <c r="D117" s="73"/>
      <c r="E117" s="24">
        <f t="shared" si="120"/>
        <v>4</v>
      </c>
      <c r="F117" s="15" t="s">
        <v>98</v>
      </c>
      <c r="G117" s="63">
        <v>4</v>
      </c>
      <c r="H117" s="73"/>
      <c r="I117" s="24">
        <f t="shared" si="121"/>
        <v>4</v>
      </c>
      <c r="J117" s="15" t="s">
        <v>98</v>
      </c>
      <c r="K117" s="63">
        <v>4</v>
      </c>
      <c r="L117" s="73"/>
      <c r="M117" s="24">
        <f t="shared" si="122"/>
        <v>4</v>
      </c>
      <c r="N117" s="15" t="s">
        <v>98</v>
      </c>
      <c r="O117" s="63">
        <v>4</v>
      </c>
      <c r="P117" s="73"/>
      <c r="Q117" s="24">
        <f t="shared" si="123"/>
        <v>4</v>
      </c>
      <c r="R117" s="15" t="s">
        <v>98</v>
      </c>
      <c r="S117" s="63">
        <v>4</v>
      </c>
      <c r="T117" s="73"/>
      <c r="U117" s="24">
        <f t="shared" si="124"/>
        <v>4</v>
      </c>
      <c r="V117" s="15" t="s">
        <v>98</v>
      </c>
      <c r="W117" s="63">
        <v>4</v>
      </c>
      <c r="X117" s="73"/>
      <c r="Y117" s="24">
        <f t="shared" si="125"/>
        <v>4</v>
      </c>
      <c r="Z117" s="15" t="s">
        <v>98</v>
      </c>
      <c r="AA117" s="63">
        <v>4</v>
      </c>
      <c r="AB117" s="73"/>
      <c r="AC117" s="24">
        <f t="shared" si="126"/>
        <v>5</v>
      </c>
      <c r="AD117" s="15" t="s">
        <v>98</v>
      </c>
      <c r="AE117" s="63">
        <v>5</v>
      </c>
      <c r="AF117" s="73"/>
      <c r="AG117" s="25"/>
      <c r="AI117" s="25"/>
      <c r="AT117"/>
      <c r="AU117"/>
      <c r="AV117"/>
      <c r="AW117"/>
      <c r="AX117"/>
      <c r="AY117"/>
      <c r="AZ117"/>
      <c r="BA117"/>
      <c r="BB117"/>
      <c r="BC117"/>
      <c r="BD117"/>
      <c r="BE117"/>
      <c r="BF117"/>
      <c r="BG117"/>
    </row>
    <row r="118" spans="1:73" s="14" customFormat="1" x14ac:dyDescent="0.3">
      <c r="A118" s="24">
        <f t="shared" si="119"/>
        <v>0</v>
      </c>
      <c r="B118" s="15" t="s">
        <v>91</v>
      </c>
      <c r="C118" s="63">
        <v>5</v>
      </c>
      <c r="D118" s="73"/>
      <c r="E118" s="24">
        <f t="shared" si="120"/>
        <v>5</v>
      </c>
      <c r="F118" s="15" t="s">
        <v>91</v>
      </c>
      <c r="G118" s="63">
        <v>5</v>
      </c>
      <c r="H118" s="73"/>
      <c r="I118" s="24">
        <f t="shared" si="121"/>
        <v>5</v>
      </c>
      <c r="J118" s="15" t="s">
        <v>91</v>
      </c>
      <c r="K118" s="63">
        <v>5</v>
      </c>
      <c r="L118" s="73"/>
      <c r="M118" s="24">
        <f t="shared" si="122"/>
        <v>5</v>
      </c>
      <c r="N118" s="15" t="s">
        <v>91</v>
      </c>
      <c r="O118" s="63">
        <v>5</v>
      </c>
      <c r="P118" s="73"/>
      <c r="Q118" s="24">
        <f t="shared" si="123"/>
        <v>5</v>
      </c>
      <c r="R118" s="15" t="s">
        <v>91</v>
      </c>
      <c r="S118" s="63">
        <v>5</v>
      </c>
      <c r="T118" s="73"/>
      <c r="U118" s="24">
        <f t="shared" si="124"/>
        <v>5</v>
      </c>
      <c r="V118" s="15" t="s">
        <v>91</v>
      </c>
      <c r="W118" s="63">
        <v>5</v>
      </c>
      <c r="X118" s="73"/>
      <c r="Y118" s="24">
        <f t="shared" si="125"/>
        <v>5</v>
      </c>
      <c r="Z118" s="15" t="s">
        <v>91</v>
      </c>
      <c r="AA118" s="63">
        <v>5</v>
      </c>
      <c r="AB118" s="73"/>
      <c r="AC118" s="24">
        <f t="shared" si="126"/>
        <v>5</v>
      </c>
      <c r="AD118" s="15" t="s">
        <v>91</v>
      </c>
      <c r="AE118" s="63">
        <v>5</v>
      </c>
      <c r="AF118" s="73"/>
      <c r="AG118" s="25"/>
      <c r="AT118" s="25"/>
      <c r="AU118" s="25"/>
      <c r="AV118" s="25"/>
      <c r="AW118" s="25"/>
      <c r="AX118" s="25"/>
      <c r="AY118" s="25"/>
      <c r="AZ118" s="25"/>
      <c r="BA118" s="25"/>
      <c r="BB118" s="25"/>
      <c r="BC118" s="25"/>
      <c r="BD118" s="25"/>
      <c r="BE118" s="25"/>
      <c r="BF118" s="25"/>
      <c r="BG118" s="25"/>
      <c r="BI118" s="25"/>
      <c r="BJ118" s="25"/>
    </row>
    <row r="119" spans="1:73" s="15" customFormat="1" hidden="1" x14ac:dyDescent="0.3">
      <c r="A119" s="24">
        <f t="shared" si="119"/>
        <v>0</v>
      </c>
      <c r="B119" s="15" t="s">
        <v>87</v>
      </c>
      <c r="C119" s="63">
        <v>0</v>
      </c>
      <c r="D119" s="73"/>
      <c r="E119" s="24">
        <f t="shared" si="120"/>
        <v>0</v>
      </c>
      <c r="F119" s="15" t="s">
        <v>87</v>
      </c>
      <c r="G119" s="63">
        <v>0</v>
      </c>
      <c r="H119" s="73"/>
      <c r="I119" s="24">
        <f t="shared" si="121"/>
        <v>0</v>
      </c>
      <c r="J119" s="15" t="s">
        <v>87</v>
      </c>
      <c r="K119" s="63">
        <v>0</v>
      </c>
      <c r="L119" s="73"/>
      <c r="M119" s="24">
        <f t="shared" si="122"/>
        <v>0</v>
      </c>
      <c r="N119" s="15" t="s">
        <v>87</v>
      </c>
      <c r="O119" s="63">
        <v>0</v>
      </c>
      <c r="P119" s="73"/>
      <c r="Q119" s="24">
        <f t="shared" si="123"/>
        <v>0</v>
      </c>
      <c r="R119" s="15" t="s">
        <v>87</v>
      </c>
      <c r="S119" s="63">
        <v>0</v>
      </c>
      <c r="T119" s="73"/>
      <c r="U119" s="24">
        <f t="shared" si="124"/>
        <v>0</v>
      </c>
      <c r="V119" s="15" t="s">
        <v>87</v>
      </c>
      <c r="W119" s="63">
        <v>0</v>
      </c>
      <c r="X119" s="73"/>
      <c r="Y119" s="24">
        <f t="shared" si="125"/>
        <v>0</v>
      </c>
      <c r="Z119" s="15" t="s">
        <v>87</v>
      </c>
      <c r="AA119" s="63">
        <v>0</v>
      </c>
      <c r="AB119" s="73"/>
      <c r="AC119" s="24">
        <f t="shared" si="126"/>
        <v>0</v>
      </c>
      <c r="AD119" s="15" t="s">
        <v>87</v>
      </c>
      <c r="AE119" s="63">
        <v>0</v>
      </c>
      <c r="AF119" s="73"/>
      <c r="AG119" s="25"/>
      <c r="AH119"/>
      <c r="AI119"/>
      <c r="AJ119" s="25"/>
      <c r="AK119" s="25"/>
      <c r="AL119" s="25"/>
      <c r="AM119" s="25"/>
      <c r="AN119" s="25"/>
      <c r="AO119" s="25"/>
      <c r="AP119" s="25"/>
      <c r="AQ119" s="25"/>
      <c r="AR119" s="25"/>
      <c r="AS119" s="25"/>
      <c r="BH119"/>
      <c r="BI119" s="25"/>
      <c r="BJ119" s="25"/>
      <c r="BK119"/>
      <c r="BL119"/>
    </row>
    <row r="120" spans="1:73" s="15" customFormat="1" x14ac:dyDescent="0.3">
      <c r="A120" s="24">
        <f t="shared" ref="A120" si="127">COUNTIF(C$9:C$114,B120)</f>
        <v>0</v>
      </c>
      <c r="B120" s="15" t="s">
        <v>99</v>
      </c>
      <c r="C120" s="63">
        <v>5</v>
      </c>
      <c r="D120" s="73"/>
      <c r="E120" s="24">
        <f t="shared" ref="E120" si="128">COUNTIF(G$9:G$114,F120)</f>
        <v>2</v>
      </c>
      <c r="F120" s="15" t="s">
        <v>99</v>
      </c>
      <c r="G120" s="63">
        <v>5</v>
      </c>
      <c r="H120" s="73"/>
      <c r="I120" s="24">
        <f t="shared" ref="I120" si="129">COUNTIF(K$9:K$114,J120)</f>
        <v>2</v>
      </c>
      <c r="J120" s="15" t="s">
        <v>99</v>
      </c>
      <c r="K120" s="63">
        <v>5</v>
      </c>
      <c r="L120" s="73"/>
      <c r="M120" s="24">
        <f t="shared" ref="M120" si="130">COUNTIF(O$9:O$114,N120)</f>
        <v>2</v>
      </c>
      <c r="N120" s="15" t="s">
        <v>99</v>
      </c>
      <c r="O120" s="63">
        <v>5</v>
      </c>
      <c r="P120" s="73"/>
      <c r="Q120" s="24">
        <f t="shared" ref="Q120" si="131">COUNTIF(S$9:S$114,R120)</f>
        <v>2</v>
      </c>
      <c r="R120" s="15" t="s">
        <v>99</v>
      </c>
      <c r="S120" s="63">
        <v>5</v>
      </c>
      <c r="T120" s="73"/>
      <c r="U120" s="24">
        <f t="shared" ref="U120" si="132">COUNTIF(W$9:W$114,V120)</f>
        <v>1</v>
      </c>
      <c r="V120" s="15" t="s">
        <v>99</v>
      </c>
      <c r="W120" s="63">
        <v>5</v>
      </c>
      <c r="X120" s="73"/>
      <c r="Y120" s="24">
        <f t="shared" ref="Y120" si="133">COUNTIF(AA$9:AA$114,Z120)</f>
        <v>2</v>
      </c>
      <c r="Z120" s="15" t="s">
        <v>99</v>
      </c>
      <c r="AA120" s="63">
        <v>5</v>
      </c>
      <c r="AB120" s="73"/>
      <c r="AC120" s="24">
        <f t="shared" ref="AC120" si="134">COUNTIF(AE$9:AE$114,AD120)</f>
        <v>1</v>
      </c>
      <c r="AD120" s="15" t="s">
        <v>99</v>
      </c>
      <c r="AE120" s="63">
        <v>5</v>
      </c>
      <c r="AF120" s="73"/>
      <c r="AG120" s="25"/>
      <c r="AH120"/>
      <c r="AI120"/>
      <c r="AJ120" s="25"/>
      <c r="AK120" s="25"/>
      <c r="AL120" s="25"/>
      <c r="AM120" s="25"/>
      <c r="AN120" s="25"/>
      <c r="AO120" s="25"/>
      <c r="AP120" s="25"/>
      <c r="AQ120" s="25"/>
      <c r="AR120" s="25"/>
      <c r="AS120" s="25"/>
      <c r="BH120"/>
      <c r="BI120" s="25"/>
      <c r="BJ120" s="25"/>
      <c r="BK120"/>
      <c r="BL120"/>
    </row>
    <row r="121" spans="1:73" s="15" customFormat="1" x14ac:dyDescent="0.3">
      <c r="A121" s="24">
        <f t="shared" si="119"/>
        <v>0</v>
      </c>
      <c r="B121" s="15" t="s">
        <v>132</v>
      </c>
      <c r="C121" s="63">
        <v>6</v>
      </c>
      <c r="D121" s="73"/>
      <c r="E121" s="24">
        <f t="shared" si="120"/>
        <v>5</v>
      </c>
      <c r="F121" s="15" t="s">
        <v>132</v>
      </c>
      <c r="G121" s="63">
        <v>6</v>
      </c>
      <c r="H121" s="73"/>
      <c r="I121" s="24">
        <f t="shared" si="121"/>
        <v>4</v>
      </c>
      <c r="J121" s="15" t="s">
        <v>132</v>
      </c>
      <c r="K121" s="63">
        <v>6</v>
      </c>
      <c r="L121" s="73"/>
      <c r="M121" s="24">
        <f t="shared" si="122"/>
        <v>4</v>
      </c>
      <c r="N121" s="15" t="s">
        <v>132</v>
      </c>
      <c r="O121" s="63">
        <v>6</v>
      </c>
      <c r="P121" s="73"/>
      <c r="Q121" s="24">
        <f t="shared" si="123"/>
        <v>0</v>
      </c>
      <c r="R121" s="15" t="s">
        <v>132</v>
      </c>
      <c r="S121" s="63">
        <v>6</v>
      </c>
      <c r="T121" s="73"/>
      <c r="U121" s="24">
        <f t="shared" si="124"/>
        <v>5</v>
      </c>
      <c r="V121" s="15" t="s">
        <v>132</v>
      </c>
      <c r="W121" s="63">
        <v>6</v>
      </c>
      <c r="X121" s="73"/>
      <c r="Y121" s="24">
        <f t="shared" si="125"/>
        <v>5</v>
      </c>
      <c r="Z121" s="15" t="s">
        <v>132</v>
      </c>
      <c r="AA121" s="63">
        <v>6</v>
      </c>
      <c r="AB121" s="73"/>
      <c r="AC121" s="24">
        <f t="shared" si="126"/>
        <v>0</v>
      </c>
      <c r="AD121" s="15" t="s">
        <v>132</v>
      </c>
      <c r="AE121" s="63">
        <v>6</v>
      </c>
      <c r="AF121" s="73"/>
      <c r="AG121" s="25"/>
      <c r="AH121"/>
      <c r="AI121"/>
      <c r="AJ121" s="25"/>
      <c r="AK121" s="25"/>
      <c r="AL121" s="25"/>
      <c r="AM121" s="25"/>
      <c r="AN121" s="25"/>
      <c r="AO121" s="25"/>
      <c r="AP121" s="25"/>
      <c r="AQ121" s="25"/>
      <c r="AR121" s="25"/>
      <c r="AS121" s="25"/>
      <c r="BH121"/>
      <c r="BI121" s="25"/>
      <c r="BJ121" s="25"/>
      <c r="BK121"/>
      <c r="BL121"/>
    </row>
    <row r="122" spans="1:73" s="15" customFormat="1" x14ac:dyDescent="0.3">
      <c r="A122" s="24">
        <f t="shared" si="119"/>
        <v>0</v>
      </c>
      <c r="B122" s="15" t="s">
        <v>90</v>
      </c>
      <c r="C122" s="63">
        <v>2</v>
      </c>
      <c r="D122" s="73"/>
      <c r="E122" s="24">
        <f t="shared" si="120"/>
        <v>2</v>
      </c>
      <c r="F122" s="15" t="s">
        <v>90</v>
      </c>
      <c r="G122" s="63">
        <v>2</v>
      </c>
      <c r="H122" s="73"/>
      <c r="I122" s="24">
        <f t="shared" si="121"/>
        <v>0</v>
      </c>
      <c r="J122" s="15" t="s">
        <v>90</v>
      </c>
      <c r="K122" s="63">
        <v>2</v>
      </c>
      <c r="L122" s="73"/>
      <c r="M122" s="24">
        <f t="shared" si="122"/>
        <v>2</v>
      </c>
      <c r="N122" s="15" t="s">
        <v>90</v>
      </c>
      <c r="O122" s="63">
        <v>2</v>
      </c>
      <c r="P122" s="73"/>
      <c r="Q122" s="24">
        <f t="shared" si="123"/>
        <v>0</v>
      </c>
      <c r="R122" s="15" t="s">
        <v>90</v>
      </c>
      <c r="S122" s="63">
        <v>2</v>
      </c>
      <c r="T122" s="73"/>
      <c r="U122" s="24">
        <f t="shared" si="124"/>
        <v>1</v>
      </c>
      <c r="V122" s="15" t="s">
        <v>90</v>
      </c>
      <c r="W122" s="63">
        <v>2</v>
      </c>
      <c r="X122" s="73"/>
      <c r="Y122" s="24">
        <f t="shared" si="125"/>
        <v>1</v>
      </c>
      <c r="Z122" s="15" t="s">
        <v>90</v>
      </c>
      <c r="AA122" s="63">
        <v>2</v>
      </c>
      <c r="AB122" s="73"/>
      <c r="AC122" s="24">
        <f t="shared" si="126"/>
        <v>0</v>
      </c>
      <c r="AD122" s="15" t="s">
        <v>90</v>
      </c>
      <c r="AE122" s="63">
        <v>2</v>
      </c>
      <c r="AF122" s="73"/>
      <c r="AG122" s="25"/>
      <c r="AH122"/>
      <c r="AI122"/>
      <c r="AJ122" s="25"/>
      <c r="AK122" s="25"/>
      <c r="AL122" s="25"/>
      <c r="AM122" s="25"/>
      <c r="AN122" s="25"/>
      <c r="AO122" s="25"/>
      <c r="AP122" s="25"/>
      <c r="AQ122" s="25"/>
      <c r="AR122" s="25"/>
      <c r="AS122" s="25"/>
      <c r="BH122"/>
      <c r="BI122" s="25"/>
      <c r="BJ122" s="25"/>
      <c r="BK122"/>
      <c r="BL122"/>
    </row>
    <row r="123" spans="1:73" s="15" customFormat="1" x14ac:dyDescent="0.3">
      <c r="A123" s="24">
        <f t="shared" si="119"/>
        <v>0</v>
      </c>
      <c r="B123" s="15" t="s">
        <v>97</v>
      </c>
      <c r="C123" s="63">
        <v>7</v>
      </c>
      <c r="D123" s="73"/>
      <c r="E123" s="24">
        <f t="shared" si="120"/>
        <v>7</v>
      </c>
      <c r="F123" s="15" t="s">
        <v>97</v>
      </c>
      <c r="G123" s="63">
        <v>7</v>
      </c>
      <c r="H123" s="73"/>
      <c r="I123" s="24">
        <f t="shared" si="121"/>
        <v>4</v>
      </c>
      <c r="J123" s="15" t="s">
        <v>97</v>
      </c>
      <c r="K123" s="63">
        <v>7</v>
      </c>
      <c r="L123" s="73"/>
      <c r="M123" s="24">
        <f t="shared" si="122"/>
        <v>4</v>
      </c>
      <c r="N123" s="15" t="s">
        <v>97</v>
      </c>
      <c r="O123" s="63">
        <v>7</v>
      </c>
      <c r="P123" s="73"/>
      <c r="Q123" s="24">
        <f t="shared" si="123"/>
        <v>0</v>
      </c>
      <c r="R123" s="15" t="s">
        <v>97</v>
      </c>
      <c r="S123" s="63">
        <v>7</v>
      </c>
      <c r="T123" s="73"/>
      <c r="U123" s="24">
        <f t="shared" si="124"/>
        <v>5</v>
      </c>
      <c r="V123" s="15" t="s">
        <v>97</v>
      </c>
      <c r="W123" s="63">
        <v>7</v>
      </c>
      <c r="X123" s="73"/>
      <c r="Y123" s="24">
        <f t="shared" si="125"/>
        <v>6</v>
      </c>
      <c r="Z123" s="15" t="s">
        <v>97</v>
      </c>
      <c r="AA123" s="63">
        <v>7</v>
      </c>
      <c r="AB123" s="73"/>
      <c r="AC123" s="24">
        <f t="shared" si="126"/>
        <v>0</v>
      </c>
      <c r="AD123" s="15" t="s">
        <v>97</v>
      </c>
      <c r="AE123" s="63">
        <v>7</v>
      </c>
      <c r="AF123" s="73"/>
      <c r="AG123" s="25"/>
      <c r="AH123"/>
      <c r="AI123"/>
      <c r="AJ123" s="25"/>
      <c r="AK123" s="25"/>
      <c r="AL123" s="25"/>
      <c r="AM123" s="25"/>
      <c r="AN123" s="25"/>
      <c r="AO123" s="25"/>
      <c r="AP123" s="25"/>
      <c r="AQ123" s="25"/>
      <c r="AR123" s="25"/>
      <c r="AS123" s="25"/>
      <c r="BH123"/>
      <c r="BI123" s="25"/>
      <c r="BJ123" s="25"/>
      <c r="BK123"/>
      <c r="BL123"/>
    </row>
    <row r="124" spans="1:73" s="15" customFormat="1" x14ac:dyDescent="0.3">
      <c r="A124" s="24">
        <f t="shared" si="119"/>
        <v>0</v>
      </c>
      <c r="B124" s="15" t="s">
        <v>89</v>
      </c>
      <c r="C124" s="63">
        <v>5</v>
      </c>
      <c r="D124" s="73"/>
      <c r="E124" s="24">
        <f t="shared" si="120"/>
        <v>5</v>
      </c>
      <c r="F124" s="15" t="s">
        <v>89</v>
      </c>
      <c r="G124" s="63">
        <v>5</v>
      </c>
      <c r="H124" s="73"/>
      <c r="I124" s="24">
        <f t="shared" si="121"/>
        <v>4</v>
      </c>
      <c r="J124" s="15" t="s">
        <v>89</v>
      </c>
      <c r="K124" s="63">
        <v>5</v>
      </c>
      <c r="L124" s="73"/>
      <c r="M124" s="24">
        <f t="shared" si="122"/>
        <v>4</v>
      </c>
      <c r="N124" s="15" t="s">
        <v>89</v>
      </c>
      <c r="O124" s="63">
        <v>5</v>
      </c>
      <c r="P124" s="73"/>
      <c r="Q124" s="24">
        <f t="shared" si="123"/>
        <v>5</v>
      </c>
      <c r="R124" s="15" t="s">
        <v>89</v>
      </c>
      <c r="S124" s="63">
        <v>5</v>
      </c>
      <c r="T124" s="73"/>
      <c r="U124" s="24">
        <f t="shared" si="124"/>
        <v>5</v>
      </c>
      <c r="V124" s="15" t="s">
        <v>89</v>
      </c>
      <c r="W124" s="63">
        <v>5</v>
      </c>
      <c r="X124" s="73"/>
      <c r="Y124" s="24">
        <f t="shared" si="125"/>
        <v>4</v>
      </c>
      <c r="Z124" s="15" t="s">
        <v>89</v>
      </c>
      <c r="AA124" s="63">
        <v>5</v>
      </c>
      <c r="AB124" s="73"/>
      <c r="AC124" s="24">
        <f t="shared" si="126"/>
        <v>5</v>
      </c>
      <c r="AD124" s="15" t="s">
        <v>89</v>
      </c>
      <c r="AE124" s="63">
        <v>5</v>
      </c>
      <c r="AF124" s="73"/>
      <c r="AG124" s="25"/>
      <c r="AH124"/>
      <c r="AI124"/>
      <c r="AJ124" s="25"/>
      <c r="AK124" s="25"/>
      <c r="AL124" s="25"/>
      <c r="AM124" s="25"/>
      <c r="AN124" s="25"/>
      <c r="AO124" s="25"/>
      <c r="AP124" s="25"/>
      <c r="AQ124" s="25"/>
      <c r="AR124" s="25"/>
      <c r="AS124" s="25"/>
      <c r="BH124"/>
      <c r="BI124" s="25"/>
      <c r="BJ124" s="25"/>
      <c r="BK124"/>
      <c r="BL124"/>
    </row>
    <row r="125" spans="1:73" s="15" customFormat="1" x14ac:dyDescent="0.3">
      <c r="A125" s="24">
        <f t="shared" si="119"/>
        <v>3</v>
      </c>
      <c r="B125" s="15" t="s">
        <v>250</v>
      </c>
      <c r="C125" s="63">
        <v>4</v>
      </c>
      <c r="D125" s="73"/>
      <c r="E125" s="24">
        <f t="shared" si="120"/>
        <v>4</v>
      </c>
      <c r="F125" s="15" t="s">
        <v>250</v>
      </c>
      <c r="G125" s="63">
        <v>4</v>
      </c>
      <c r="H125" s="73"/>
      <c r="I125" s="24">
        <f t="shared" si="121"/>
        <v>2</v>
      </c>
      <c r="J125" s="15" t="s">
        <v>250</v>
      </c>
      <c r="K125" s="63">
        <v>4</v>
      </c>
      <c r="L125" s="73"/>
      <c r="M125" s="24">
        <f t="shared" si="122"/>
        <v>2</v>
      </c>
      <c r="N125" s="15" t="s">
        <v>250</v>
      </c>
      <c r="O125" s="63">
        <v>4</v>
      </c>
      <c r="P125" s="73"/>
      <c r="Q125" s="24">
        <f t="shared" si="123"/>
        <v>4</v>
      </c>
      <c r="R125" s="15" t="s">
        <v>250</v>
      </c>
      <c r="S125" s="63">
        <v>4</v>
      </c>
      <c r="T125" s="73"/>
      <c r="U125" s="24">
        <f t="shared" si="124"/>
        <v>1</v>
      </c>
      <c r="V125" s="15" t="s">
        <v>250</v>
      </c>
      <c r="W125" s="63">
        <v>4</v>
      </c>
      <c r="X125" s="73"/>
      <c r="Y125" s="24">
        <f t="shared" si="125"/>
        <v>1</v>
      </c>
      <c r="Z125" s="15" t="s">
        <v>250</v>
      </c>
      <c r="AA125" s="63">
        <v>4</v>
      </c>
      <c r="AB125" s="73"/>
      <c r="AC125" s="24">
        <f t="shared" si="126"/>
        <v>3</v>
      </c>
      <c r="AD125" s="15" t="s">
        <v>250</v>
      </c>
      <c r="AE125" s="63">
        <v>4</v>
      </c>
      <c r="AF125" s="73"/>
      <c r="AG125" s="25"/>
      <c r="AH125"/>
      <c r="AI125"/>
      <c r="AJ125" s="25"/>
      <c r="AK125" s="25"/>
      <c r="AL125" s="25"/>
      <c r="AM125" s="25"/>
      <c r="AN125" s="25"/>
      <c r="AO125" s="25"/>
      <c r="AP125" s="25"/>
      <c r="AQ125" s="25"/>
      <c r="AR125" s="25"/>
      <c r="AS125" s="25"/>
      <c r="BH125"/>
      <c r="BI125" s="25"/>
      <c r="BJ125" s="25"/>
      <c r="BK125"/>
      <c r="BL125"/>
    </row>
    <row r="126" spans="1:73" s="15" customFormat="1" x14ac:dyDescent="0.3">
      <c r="A126" s="24">
        <f t="shared" si="119"/>
        <v>0</v>
      </c>
      <c r="B126" s="15" t="s">
        <v>88</v>
      </c>
      <c r="C126" s="63">
        <v>5</v>
      </c>
      <c r="D126" s="73"/>
      <c r="E126" s="24">
        <f t="shared" si="120"/>
        <v>5</v>
      </c>
      <c r="F126" s="15" t="s">
        <v>88</v>
      </c>
      <c r="G126" s="63">
        <v>5</v>
      </c>
      <c r="H126" s="73"/>
      <c r="I126" s="24">
        <f t="shared" si="121"/>
        <v>2</v>
      </c>
      <c r="J126" s="15" t="s">
        <v>88</v>
      </c>
      <c r="K126" s="63">
        <v>5</v>
      </c>
      <c r="L126" s="73"/>
      <c r="M126" s="24">
        <f t="shared" si="122"/>
        <v>3</v>
      </c>
      <c r="N126" s="15" t="s">
        <v>88</v>
      </c>
      <c r="O126" s="63">
        <v>5</v>
      </c>
      <c r="P126" s="73"/>
      <c r="Q126" s="24">
        <f t="shared" si="123"/>
        <v>5</v>
      </c>
      <c r="R126" s="15" t="s">
        <v>88</v>
      </c>
      <c r="S126" s="63">
        <v>5</v>
      </c>
      <c r="T126" s="73"/>
      <c r="U126" s="24">
        <f t="shared" si="124"/>
        <v>3</v>
      </c>
      <c r="V126" s="15" t="s">
        <v>88</v>
      </c>
      <c r="W126" s="63">
        <v>5</v>
      </c>
      <c r="X126" s="73"/>
      <c r="Y126" s="24">
        <f t="shared" si="125"/>
        <v>2</v>
      </c>
      <c r="Z126" s="15" t="s">
        <v>88</v>
      </c>
      <c r="AA126" s="63">
        <v>5</v>
      </c>
      <c r="AB126" s="73"/>
      <c r="AC126" s="24">
        <f t="shared" si="126"/>
        <v>2</v>
      </c>
      <c r="AD126" s="15" t="s">
        <v>88</v>
      </c>
      <c r="AE126" s="63">
        <v>5</v>
      </c>
      <c r="AF126" s="73"/>
      <c r="AG126" s="25"/>
      <c r="AH126"/>
      <c r="AI126"/>
      <c r="AJ126" s="25"/>
      <c r="AK126" s="25"/>
      <c r="AL126" s="25"/>
      <c r="AM126" s="25"/>
      <c r="AN126" s="25"/>
      <c r="AO126" s="25"/>
      <c r="AP126" s="25"/>
      <c r="AQ126" s="25"/>
      <c r="AR126" s="25"/>
      <c r="AS126" s="25"/>
      <c r="BH126"/>
      <c r="BI126" s="25"/>
      <c r="BJ126" s="25"/>
      <c r="BK126"/>
      <c r="BL126"/>
    </row>
    <row r="127" spans="1:73" s="15" customFormat="1" x14ac:dyDescent="0.3">
      <c r="A127" s="24">
        <f t="shared" si="119"/>
        <v>2</v>
      </c>
      <c r="B127" s="15" t="s">
        <v>114</v>
      </c>
      <c r="C127" s="63">
        <v>4</v>
      </c>
      <c r="D127" s="73"/>
      <c r="E127" s="24">
        <f t="shared" si="120"/>
        <v>0</v>
      </c>
      <c r="F127" s="15" t="s">
        <v>114</v>
      </c>
      <c r="G127" s="63">
        <v>4</v>
      </c>
      <c r="H127" s="73"/>
      <c r="I127" s="24">
        <f t="shared" si="121"/>
        <v>3</v>
      </c>
      <c r="J127" s="15" t="s">
        <v>114</v>
      </c>
      <c r="K127" s="63">
        <v>4</v>
      </c>
      <c r="L127" s="73"/>
      <c r="M127" s="24">
        <f t="shared" si="122"/>
        <v>1</v>
      </c>
      <c r="N127" s="15" t="s">
        <v>114</v>
      </c>
      <c r="O127" s="63">
        <v>4</v>
      </c>
      <c r="P127" s="73"/>
      <c r="Q127" s="24">
        <f t="shared" si="123"/>
        <v>2</v>
      </c>
      <c r="R127" s="15" t="s">
        <v>114</v>
      </c>
      <c r="S127" s="63">
        <v>4</v>
      </c>
      <c r="T127" s="73"/>
      <c r="U127" s="24">
        <f t="shared" si="124"/>
        <v>0</v>
      </c>
      <c r="V127" s="15" t="s">
        <v>114</v>
      </c>
      <c r="W127" s="63">
        <v>4</v>
      </c>
      <c r="X127" s="73"/>
      <c r="Y127" s="24">
        <f t="shared" si="125"/>
        <v>0</v>
      </c>
      <c r="Z127" s="15" t="s">
        <v>114</v>
      </c>
      <c r="AA127" s="63">
        <v>4</v>
      </c>
      <c r="AB127" s="73"/>
      <c r="AC127" s="24">
        <f t="shared" si="126"/>
        <v>2</v>
      </c>
      <c r="AD127" s="15" t="s">
        <v>114</v>
      </c>
      <c r="AE127" s="63">
        <v>4</v>
      </c>
      <c r="AF127" s="73"/>
      <c r="AG127" s="25"/>
      <c r="AH127"/>
      <c r="AI127"/>
      <c r="AJ127" s="25"/>
      <c r="AK127" s="25"/>
      <c r="AL127" s="25"/>
      <c r="AM127" s="25"/>
      <c r="AN127" s="25"/>
      <c r="AO127" s="25"/>
      <c r="AP127" s="25"/>
      <c r="AQ127" s="25"/>
      <c r="AR127" s="25"/>
      <c r="AS127" s="25"/>
      <c r="BH127"/>
      <c r="BI127" s="25"/>
      <c r="BJ127" s="25"/>
      <c r="BK127"/>
      <c r="BL127"/>
    </row>
    <row r="128" spans="1:73" s="15" customFormat="1" x14ac:dyDescent="0.3">
      <c r="A128" s="24">
        <f t="shared" si="119"/>
        <v>4</v>
      </c>
      <c r="B128" s="15" t="s">
        <v>92</v>
      </c>
      <c r="C128" s="63">
        <v>4</v>
      </c>
      <c r="D128" s="73"/>
      <c r="E128" s="24">
        <f t="shared" si="120"/>
        <v>0</v>
      </c>
      <c r="F128" s="15" t="s">
        <v>92</v>
      </c>
      <c r="G128" s="63">
        <v>4</v>
      </c>
      <c r="H128" s="73"/>
      <c r="I128" s="24">
        <f t="shared" si="121"/>
        <v>4</v>
      </c>
      <c r="J128" s="15" t="s">
        <v>92</v>
      </c>
      <c r="K128" s="63">
        <v>4</v>
      </c>
      <c r="L128" s="73"/>
      <c r="M128" s="24">
        <f t="shared" si="122"/>
        <v>4</v>
      </c>
      <c r="N128" s="15" t="s">
        <v>92</v>
      </c>
      <c r="O128" s="63">
        <v>4</v>
      </c>
      <c r="P128" s="73"/>
      <c r="Q128" s="24">
        <f t="shared" si="123"/>
        <v>4</v>
      </c>
      <c r="R128" s="15" t="s">
        <v>92</v>
      </c>
      <c r="S128" s="63">
        <v>4</v>
      </c>
      <c r="T128" s="73"/>
      <c r="U128" s="24">
        <f t="shared" si="124"/>
        <v>4</v>
      </c>
      <c r="V128" s="15" t="s">
        <v>92</v>
      </c>
      <c r="W128" s="63">
        <v>4</v>
      </c>
      <c r="X128" s="73"/>
      <c r="Y128" s="24">
        <f t="shared" si="125"/>
        <v>4</v>
      </c>
      <c r="Z128" s="15" t="s">
        <v>92</v>
      </c>
      <c r="AA128" s="63">
        <v>4</v>
      </c>
      <c r="AB128" s="73"/>
      <c r="AC128" s="24">
        <f t="shared" si="126"/>
        <v>4</v>
      </c>
      <c r="AD128" s="15" t="s">
        <v>92</v>
      </c>
      <c r="AE128" s="63">
        <v>4</v>
      </c>
      <c r="AF128" s="73"/>
      <c r="AG128" s="25"/>
      <c r="AH128"/>
      <c r="AI128"/>
      <c r="AJ128" s="25"/>
      <c r="AK128" s="25"/>
      <c r="AL128" s="25"/>
      <c r="AM128" s="25"/>
      <c r="AN128" s="25"/>
      <c r="AO128" s="25"/>
      <c r="AP128" s="25"/>
      <c r="AQ128" s="25"/>
      <c r="AR128" s="25"/>
      <c r="AS128" s="25"/>
      <c r="BH128"/>
      <c r="BI128" s="25"/>
      <c r="BJ128" s="25"/>
      <c r="BK128"/>
      <c r="BL128"/>
    </row>
    <row r="129" spans="1:64" s="15" customFormat="1" x14ac:dyDescent="0.3">
      <c r="A129" s="24"/>
      <c r="B129" s="45"/>
      <c r="D129" s="45"/>
      <c r="E129" s="24"/>
      <c r="F129" s="45"/>
      <c r="H129" s="45"/>
      <c r="I129" s="24"/>
      <c r="J129" s="45"/>
      <c r="L129" s="45"/>
      <c r="M129" s="24"/>
      <c r="N129" s="45"/>
      <c r="P129" s="45"/>
      <c r="Q129" s="24"/>
      <c r="R129" s="45"/>
      <c r="T129" s="45"/>
      <c r="U129" s="24"/>
      <c r="V129" s="45"/>
      <c r="X129" s="45"/>
      <c r="Y129" s="24"/>
      <c r="Z129" s="45"/>
      <c r="AB129" s="45"/>
      <c r="AC129" s="24"/>
      <c r="AD129" s="45"/>
      <c r="AF129" s="45"/>
      <c r="AG129" s="25"/>
      <c r="AH129"/>
      <c r="AI129"/>
      <c r="AJ129" s="25"/>
      <c r="AK129" s="25"/>
      <c r="AL129" s="25"/>
      <c r="AM129" s="25"/>
      <c r="AN129" s="25"/>
      <c r="AO129" s="25"/>
      <c r="AP129" s="25"/>
      <c r="AQ129" s="25"/>
      <c r="AR129" s="25"/>
      <c r="AS129" s="25"/>
      <c r="BH129"/>
      <c r="BI129" s="25"/>
      <c r="BJ129" s="25"/>
      <c r="BK129"/>
      <c r="BL129"/>
    </row>
    <row r="130" spans="1:64" s="15" customFormat="1" x14ac:dyDescent="0.3">
      <c r="A130" s="24">
        <f>SUM(A116:A129)</f>
        <v>17</v>
      </c>
      <c r="B130" s="45"/>
      <c r="D130" s="45"/>
      <c r="E130" s="24">
        <f>SUM(E116:E129)</f>
        <v>39</v>
      </c>
      <c r="F130" s="45"/>
      <c r="H130" s="45"/>
      <c r="I130" s="24">
        <f>SUM(I116:I129)</f>
        <v>40</v>
      </c>
      <c r="J130" s="45"/>
      <c r="L130" s="45"/>
      <c r="M130" s="24">
        <f>SUM(M116:M129)</f>
        <v>40</v>
      </c>
      <c r="N130" s="45"/>
      <c r="P130" s="45"/>
      <c r="Q130" s="24">
        <f>SUM(Q116:Q129)</f>
        <v>31</v>
      </c>
      <c r="R130" s="45"/>
      <c r="T130" s="45"/>
      <c r="U130" s="24">
        <f>SUM(U116:U129)</f>
        <v>41</v>
      </c>
      <c r="V130" s="45"/>
      <c r="X130" s="45"/>
      <c r="Y130" s="24">
        <f>SUM(Y116:Y129)</f>
        <v>40</v>
      </c>
      <c r="Z130" s="45"/>
      <c r="AB130" s="45"/>
      <c r="AC130" s="24">
        <f>SUM(AC116:AC129)</f>
        <v>31</v>
      </c>
      <c r="AD130" s="45"/>
      <c r="AF130" s="45"/>
      <c r="AG130" s="25"/>
      <c r="AH130"/>
      <c r="AI130"/>
      <c r="AJ130" s="25"/>
      <c r="AK130" s="25"/>
      <c r="AL130" s="25"/>
      <c r="AM130" s="25"/>
      <c r="AN130" s="25"/>
      <c r="AO130" s="25"/>
      <c r="AP130" s="25"/>
      <c r="AQ130" s="25"/>
      <c r="AR130" s="25"/>
      <c r="AS130" s="25"/>
      <c r="BH130"/>
      <c r="BI130" s="25"/>
      <c r="BJ130" s="25"/>
      <c r="BK130"/>
      <c r="BL130"/>
    </row>
    <row r="131" spans="1:64" s="15" customFormat="1" x14ac:dyDescent="0.3">
      <c r="A131" s="24"/>
      <c r="B131" s="45"/>
      <c r="D131" s="45"/>
      <c r="F131" s="45"/>
      <c r="H131" s="45"/>
      <c r="J131" s="45"/>
      <c r="L131" s="45"/>
      <c r="N131" s="45"/>
      <c r="P131" s="45"/>
      <c r="R131" s="45"/>
      <c r="T131" s="45"/>
      <c r="V131" s="45"/>
      <c r="X131" s="45"/>
      <c r="Z131" s="45"/>
      <c r="AB131" s="45"/>
      <c r="AD131" s="45"/>
      <c r="AF131" s="45"/>
      <c r="AG131" s="25"/>
      <c r="AH131"/>
      <c r="AI131"/>
      <c r="AJ131" s="25"/>
      <c r="AK131" s="25"/>
      <c r="AL131" s="25"/>
      <c r="AM131" s="25"/>
      <c r="AN131" s="25"/>
      <c r="AO131" s="25"/>
      <c r="AP131" s="25"/>
      <c r="AQ131" s="25"/>
      <c r="AR131" s="25"/>
      <c r="AS131" s="25"/>
      <c r="BH131"/>
      <c r="BI131" s="25"/>
      <c r="BJ131" s="25"/>
      <c r="BK131"/>
      <c r="BL131"/>
    </row>
    <row r="132" spans="1:64" s="15" customFormat="1" x14ac:dyDescent="0.3">
      <c r="A132" s="166" t="str" cm="1">
        <f t="array" ref="A132">IF(ISNA(_xlfn.IFS(MATCH(D132,D$1:D$114,0)&lt;33,"3rd/4th Boys",MATCH(D132,D$1:D$114,0)&lt;53,"3rd/4th Girls",MATCH(D132,D$1:D$114,0)&lt;67,"5th/6th Boys",MATCH(D132,D$1:D$114,0)&lt;90,"5th/6th Girls",MATCH(D132,D$1:D$114,0)&lt;107,"7th-9th Boys",MATCH(D132,D$1:D$114,0)&lt;116,"7th-9th Girls")),"",_xlfn.IFS(MATCH(D132,D$1:D$114,0)&lt;33,"3rd/4th Boys",MATCH(D132,D$1:D$114,0)&lt;53,"3rd/4th Girls",MATCH(D132,D$1:D$114,0)&lt;67,"5th/6th Boys",MATCH(D132,D$1:D$114,0)&lt;90,"5th/6th Girls",MATCH(D132,D$1:D$114,0)&lt;107,"7th-9th Boys",MATCH(D132,D$1:D$114,0)&lt;116,"7th-9th Girls"))</f>
        <v>3rd/4th Boys</v>
      </c>
      <c r="B132" s="167">
        <v>0.375</v>
      </c>
      <c r="C132" s="168" t="s">
        <v>96</v>
      </c>
      <c r="D132" s="169" t="str">
        <f t="shared" ref="D132:D195" si="135">TEXT(B132,"h:mm AM/PM")&amp;" "&amp;C132</f>
        <v>9:00 AM SHS</v>
      </c>
      <c r="E132" s="165" t="str" cm="1">
        <f t="array" ref="E132">IF(ISNA(_xlfn.IFS(MATCH(H132,H$1:H$114,0)&lt;33,"3rd/4th Boys",MATCH(H132,H$1:H$114,0)&lt;53,"3rd/4th Girls",MATCH(H132,H$1:H$114,0)&lt;67,"5th/6th Boys",MATCH(H132,H$1:H$114,0)&lt;90,"5th/6th Girls",MATCH(H132,H$1:H$114,0)&lt;107,"7th-9th Boys",MATCH(H132,H$1:H$114,0)&lt;116,"7th-9th Girls")),"",_xlfn.IFS(MATCH(H132,H$1:H$114,0)&lt;33,"3rd/4th Boys",MATCH(H132,H$1:H$114,0)&lt;53,"3rd/4th Girls",MATCH(H132,H$1:H$114,0)&lt;67,"5th/6th Boys",MATCH(H132,H$1:H$114,0)&lt;90,"5th/6th Girls",MATCH(H132,H$1:H$114,0)&lt;107,"7th-9th Boys",MATCH(H132,H$1:H$114,0)&lt;116,"7th-9th Girls"))</f>
        <v/>
      </c>
      <c r="F132" s="167">
        <v>0.375</v>
      </c>
      <c r="G132" s="168" t="s">
        <v>96</v>
      </c>
      <c r="H132" s="169" t="str">
        <f>TEXT(F132,"h:mm AM/PM")&amp;" "&amp;G132</f>
        <v>9:00 AM SHS</v>
      </c>
      <c r="I132" s="166" t="str" cm="1">
        <f t="array" ref="I132">IF(ISNA(_xlfn.IFS(MATCH(L132,L$1:L$114,0)&lt;33,"3rd/4th Boys",MATCH(L132,L$1:L$114,0)&lt;53,"3rd/4th Girls",MATCH(L132,L$1:L$114,0)&lt;67,"5th/6th Boys",MATCH(L132,L$1:L$114,0)&lt;90,"5th/6th Girls",MATCH(L132,L$1:L$114,0)&lt;107,"7th-9th Boys",MATCH(L132,L$1:L$114,0)&lt;116,"7th-9th Girls")),"",_xlfn.IFS(MATCH(L132,L$1:L$114,0)&lt;33,"3rd/4th Boys",MATCH(L132,L$1:L$114,0)&lt;53,"3rd/4th Girls",MATCH(L132,L$1:L$114,0)&lt;67,"5th/6th Boys",MATCH(L132,L$1:L$114,0)&lt;90,"5th/6th Girls",MATCH(L132,L$1:L$114,0)&lt;107,"7th-9th Boys",MATCH(L132,L$1:L$114,0)&lt;116,"7th-9th Girls"))</f>
        <v>3rd/4th Boys</v>
      </c>
      <c r="J132" s="167">
        <v>0.375</v>
      </c>
      <c r="K132" s="168" t="s">
        <v>96</v>
      </c>
      <c r="L132" s="169" t="str">
        <f t="shared" ref="L132:L195" si="136">TEXT(J132,"h:mm AM/PM")&amp;" "&amp;K132</f>
        <v>9:00 AM SHS</v>
      </c>
      <c r="M132" s="166" t="str" cm="1">
        <f t="array" ref="M132">IF(ISNA(_xlfn.IFS(MATCH(P132,P$1:P$114,0)&lt;33,"3rd/4th Boys",MATCH(P132,P$1:P$114,0)&lt;53,"3rd/4th Girls",MATCH(P132,P$1:P$114,0)&lt;67,"5th/6th Boys",MATCH(P132,P$1:P$114,0)&lt;90,"5th/6th Girls",MATCH(P132,P$1:P$114,0)&lt;107,"7th-9th Boys",MATCH(P132,P$1:P$114,0)&lt;116,"7th-9th Girls")),"",_xlfn.IFS(MATCH(P132,P$1:P$114,0)&lt;33,"3rd/4th Boys",MATCH(P132,P$1:P$114,0)&lt;53,"3rd/4th Girls",MATCH(P132,P$1:P$114,0)&lt;67,"5th/6th Boys",MATCH(P132,P$1:P$114,0)&lt;90,"5th/6th Girls",MATCH(P132,P$1:P$114,0)&lt;107,"7th-9th Boys",MATCH(P132,P$1:P$114,0)&lt;116,"7th-9th Girls"))</f>
        <v>3rd/4th Boys</v>
      </c>
      <c r="N132" s="167">
        <v>0.375</v>
      </c>
      <c r="O132" s="168" t="s">
        <v>96</v>
      </c>
      <c r="P132" s="169" t="str">
        <f t="shared" ref="P132:P195" si="137">TEXT(N132,"h:mm AM/PM")&amp;" "&amp;O132</f>
        <v>9:00 AM SHS</v>
      </c>
      <c r="Q132" s="165" t="str" cm="1">
        <f t="array" ref="Q132">IF(ISNA(_xlfn.IFS(MATCH(T132,T$1:T$114,0)&lt;33,"3rd/4th Boys",MATCH(T132,T$1:T$114,0)&lt;53,"3rd/4th Girls",MATCH(T132,T$1:T$114,0)&lt;67,"5th/6th Boys",MATCH(T132,T$1:T$114,0)&lt;90,"5th/6th Girls",MATCH(T132,T$1:T$114,0)&lt;107,"7th-9th Boys",MATCH(T132,T$1:T$114,0)&lt;116,"7th-9th Girls")),"",_xlfn.IFS(MATCH(T132,T$1:T$114,0)&lt;33,"3rd/4th Boys",MATCH(T132,T$1:T$114,0)&lt;53,"3rd/4th Girls",MATCH(T132,T$1:T$114,0)&lt;67,"5th/6th Boys",MATCH(T132,T$1:T$114,0)&lt;90,"5th/6th Girls",MATCH(T132,T$1:T$114,0)&lt;107,"7th-9th Boys",MATCH(T132,T$1:T$114,0)&lt;116,"7th-9th Girls"))</f>
        <v/>
      </c>
      <c r="R132" s="167">
        <v>0.375</v>
      </c>
      <c r="S132" s="168" t="s">
        <v>96</v>
      </c>
      <c r="T132" s="169" t="str">
        <f t="shared" ref="T132:T195" si="138">TEXT(R132,"h:mm AM/PM")&amp;" "&amp;S132</f>
        <v>9:00 AM SHS</v>
      </c>
      <c r="U132" s="166" t="str" cm="1">
        <f t="array" ref="U132">IF(ISNA(_xlfn.IFS(MATCH(X132,X$1:X$114,0)&lt;33,"3rd/4th Boys",MATCH(X132,X$1:X$114,0)&lt;53,"3rd/4th Girls",MATCH(X132,X$1:X$114,0)&lt;67,"5th/6th Boys",MATCH(X132,X$1:X$114,0)&lt;90,"5th/6th Girls",MATCH(X132,X$1:X$114,0)&lt;107,"7th-9th Boys",MATCH(X132,X$1:X$114,0)&lt;116,"7th-9th Girls")),"",_xlfn.IFS(MATCH(X132,X$1:X$114,0)&lt;33,"3rd/4th Boys",MATCH(X132,X$1:X$114,0)&lt;53,"3rd/4th Girls",MATCH(X132,X$1:X$114,0)&lt;67,"5th/6th Boys",MATCH(X132,X$1:X$114,0)&lt;90,"5th/6th Girls",MATCH(X132,X$1:X$114,0)&lt;107,"7th-9th Boys",MATCH(X132,X$1:X$114,0)&lt;116,"7th-9th Girls"))</f>
        <v>3rd/4th Boys</v>
      </c>
      <c r="V132" s="167">
        <v>0.375</v>
      </c>
      <c r="W132" s="168" t="s">
        <v>96</v>
      </c>
      <c r="X132" s="169" t="str">
        <f t="shared" ref="X132:X195" si="139">TEXT(V132,"h:mm AM/PM")&amp;" "&amp;W132</f>
        <v>9:00 AM SHS</v>
      </c>
      <c r="Y132" s="166" t="str" cm="1">
        <f t="array" ref="Y132">IF(ISNA(_xlfn.IFS(MATCH(AB132,AB$1:AB$114,0)&lt;33,"3rd/4th Boys",MATCH(AB132,AB$1:AB$114,0)&lt;53,"3rd/4th Girls",MATCH(AB132,AB$1:AB$114,0)&lt;67,"5th/6th Boys",MATCH(AB132,AB$1:AB$114,0)&lt;90,"5th/6th Girls",MATCH(AB132,AB$1:AB$114,0)&lt;107,"7th-9th Boys",MATCH(AB132,AB$1:AB$114,0)&lt;116,"7th-9th Girls")),"",_xlfn.IFS(MATCH(AB132,AB$1:AB$114,0)&lt;33,"3rd/4th Boys",MATCH(AB132,AB$1:AB$114,0)&lt;53,"3rd/4th Girls",MATCH(AB132,AB$1:AB$114,0)&lt;67,"5th/6th Boys",MATCH(AB132,AB$1:AB$114,0)&lt;90,"5th/6th Girls",MATCH(AB132,AB$1:AB$114,0)&lt;107,"7th-9th Boys",MATCH(AB132,AB$1:AB$114,0)&lt;116,"7th-9th Girls"))</f>
        <v>3rd/4th Boys</v>
      </c>
      <c r="Z132" s="167">
        <v>0.375</v>
      </c>
      <c r="AA132" s="168" t="s">
        <v>96</v>
      </c>
      <c r="AB132" s="169" t="str">
        <f t="shared" ref="AB132:AB195" si="140">TEXT(Z132,"h:mm AM/PM")&amp;" "&amp;AA132</f>
        <v>9:00 AM SHS</v>
      </c>
      <c r="AC132" s="166" t="str" cm="1">
        <f t="array" ref="AC132">IF(ISNA(_xlfn.IFS(MATCH(AF132,AF$1:AF$114,0)&lt;33,"3rd/4th Boys",MATCH(AF132,AF$1:AF$114,0)&lt;53,"3rd/4th Girls",MATCH(AF132,AF$1:AF$114,0)&lt;67,"5th/6th Boys",MATCH(AF132,AF$1:AF$114,0)&lt;90,"5th/6th Girls",MATCH(AF132,AF$1:AF$114,0)&lt;107,"7th-9th Boys",MATCH(AF132,AF$1:AF$114,0)&lt;116,"7th-9th Girls")),"",_xlfn.IFS(MATCH(AF132,AF$1:AF$114,0)&lt;33,"3rd/4th Boys",MATCH(AF132,AF$1:AF$114,0)&lt;53,"3rd/4th Girls",MATCH(AF132,AF$1:AF$114,0)&lt;67,"5th/6th Boys",MATCH(AF132,AF$1:AF$114,0)&lt;90,"5th/6th Girls",MATCH(AF132,AF$1:AF$114,0)&lt;107,"7th-9th Boys",MATCH(AF132,AF$1:AF$114,0)&lt;116,"7th-9th Girls"))</f>
        <v>3rd/4th Boys</v>
      </c>
      <c r="AD132" s="167">
        <v>0.375</v>
      </c>
      <c r="AE132" s="168" t="s">
        <v>96</v>
      </c>
      <c r="AF132" s="170" t="str">
        <f t="shared" ref="AF132:AF195" si="141">TEXT(AD132,"h:mm AM/PM")&amp;" "&amp;AE132</f>
        <v>9:00 AM SHS</v>
      </c>
      <c r="AG132" s="25"/>
      <c r="AH132"/>
      <c r="AI132"/>
      <c r="AJ132" s="25"/>
      <c r="AK132" s="25"/>
      <c r="AL132" s="25"/>
      <c r="AM132" s="25"/>
      <c r="AN132" s="25"/>
      <c r="AO132" s="25"/>
      <c r="AP132" s="25"/>
      <c r="AQ132" s="25"/>
      <c r="AR132" s="25"/>
      <c r="AS132" s="25"/>
      <c r="BH132"/>
      <c r="BI132" s="25"/>
      <c r="BJ132" s="25"/>
      <c r="BK132"/>
      <c r="BL132"/>
    </row>
    <row r="133" spans="1:64" s="15" customFormat="1" x14ac:dyDescent="0.3">
      <c r="A133" s="166" t="str" cm="1">
        <f t="array" ref="A133">IF(COUNTIF(D$9:D$114,D133)=2,IF(ISNA(_xlfn.IFS(MATCH(D133,D$1:D$114,0)&lt;33,"3rd/4th Boys",MATCH(D133,D$1:D$114,0)&lt;53,"3rd/4th Girls",MATCH(D133,D$1:D$114,0)&lt;67,"5th/6th Boys",MATCH(D133,D$1:D$114,0)&lt;90,"5th/6th Girls",MATCH(D133,D$1:D$114,0)&lt;107,"7th-9th Boys",MATCH(D133,D$1:D$114,0)&lt;116,"7th-9th Girls")),"",_xlfn.IFS(MATCH(D133,D$1:D$114,0)&lt;33,"3rd/4th Boys",MATCH(D133,D$1:D$114,0)&lt;53,"3rd/4th Girls",MATCH(D133,D$1:D$114,0)&lt;67,"5th/6th Boys",MATCH(D133,D$1:D$114,0)&lt;90,"5th/6th Girls",MATCH(D133,D$1:D$114,0)&lt;107,"7th-9th Boys",MATCH(D133,D$1:D$114,0)&lt;116,"7th-9th Girls")), "")</f>
        <v>3rd/4th Boys</v>
      </c>
      <c r="B133" s="167">
        <v>0.375</v>
      </c>
      <c r="C133" s="168" t="s">
        <v>96</v>
      </c>
      <c r="D133" s="169" t="str">
        <f t="shared" si="135"/>
        <v>9:00 AM SHS</v>
      </c>
      <c r="E133" s="165" t="str" cm="1">
        <f t="array" ref="E133">IF(COUNTIF(H$9:H$114,H133)=2,IF(ISNA(_xlfn.IFS(MATCH(H133,H$1:H$114,0)&lt;33,"3rd/4th Boys",MATCH(H133,H$1:H$114,0)&lt;53,"3rd/4th Girls",MATCH(H133,H$1:H$114,0)&lt;67,"5th/6th Boys",MATCH(H133,H$1:H$114,0)&lt;90,"5th/6th Girls",MATCH(H133,H$1:H$114,0)&lt;107,"7th-9th Boys",MATCH(H133,H$1:H$114,0)&lt;116,"7th-9th Girls")),"",_xlfn.IFS(MATCH(H133,H$1:H$114,0)&lt;33,"3rd/4th Boys",MATCH(H133,H$1:H$114,0)&lt;53,"3rd/4th Girls",MATCH(H133,H$1:H$114,0)&lt;67,"5th/6th Boys",MATCH(H133,H$1:H$114,0)&lt;90,"5th/6th Girls",MATCH(H133,H$1:H$114,0)&lt;107,"7th-9th Boys",MATCH(H133,H$1:H$114,0)&lt;116,"7th-9th Girls")), "")</f>
        <v/>
      </c>
      <c r="F133" s="167">
        <v>0.375</v>
      </c>
      <c r="G133" s="168" t="s">
        <v>96</v>
      </c>
      <c r="H133" s="169" t="str">
        <f t="shared" ref="H133:H195" si="142">TEXT(F133,"h:mm AM/PM")&amp;" "&amp;G133</f>
        <v>9:00 AM SHS</v>
      </c>
      <c r="I133" s="166" t="str" cm="1">
        <f t="array" ref="I133">IF(COUNTIF(L$9:L$114,L133)=2,IF(ISNA(_xlfn.IFS(MATCH(L133,L$1:L$114,0)&lt;33,"3rd/4th Boys",MATCH(L133,L$1:L$114,0)&lt;53,"3rd/4th Girls",MATCH(L133,L$1:L$114,0)&lt;67,"5th/6th Boys",MATCH(L133,L$1:L$114,0)&lt;90,"5th/6th Girls",MATCH(L133,L$1:L$114,0)&lt;107,"7th-9th Boys",MATCH(L133,L$1:L$114,0)&lt;116,"7th-9th Girls")),"",_xlfn.IFS(MATCH(L133,L$1:L$114,0)&lt;33,"3rd/4th Boys",MATCH(L133,L$1:L$114,0)&lt;53,"3rd/4th Girls",MATCH(L133,L$1:L$114,0)&lt;67,"5th/6th Boys",MATCH(L133,L$1:L$114,0)&lt;90,"5th/6th Girls",MATCH(L133,L$1:L$114,0)&lt;107,"7th-9th Boys",MATCH(L133,L$1:L$114,0)&lt;116,"7th-9th Girls")), "")</f>
        <v>3rd/4th Boys</v>
      </c>
      <c r="J133" s="167">
        <v>0.375</v>
      </c>
      <c r="K133" s="168" t="s">
        <v>96</v>
      </c>
      <c r="L133" s="169" t="str">
        <f t="shared" si="136"/>
        <v>9:00 AM SHS</v>
      </c>
      <c r="M133" s="166" t="str" cm="1">
        <f t="array" ref="M133">IF(COUNTIF(P$9:P$114,P133)=2,IF(ISNA(_xlfn.IFS(MATCH(P133,P$1:P$114,0)&lt;33,"3rd/4th Boys",MATCH(P133,P$1:P$114,0)&lt;53,"3rd/4th Girls",MATCH(P133,P$1:P$114,0)&lt;67,"5th/6th Boys",MATCH(P133,P$1:P$114,0)&lt;90,"5th/6th Girls",MATCH(P133,P$1:P$114,0)&lt;107,"7th-9th Boys",MATCH(P133,P$1:P$114,0)&lt;116,"7th-9th Girls")),"",_xlfn.IFS(MATCH(P133,P$1:P$114,0)&lt;33,"3rd/4th Boys",MATCH(P133,P$1:P$114,0)&lt;53,"3rd/4th Girls",MATCH(P133,P$1:P$114,0)&lt;67,"5th/6th Boys",MATCH(P133,P$1:P$114,0)&lt;90,"5th/6th Girls",MATCH(P133,P$1:P$114,0)&lt;107,"7th-9th Boys",MATCH(P133,P$1:P$114,0)&lt;116,"7th-9th Girls")), "")</f>
        <v>3rd/4th Boys</v>
      </c>
      <c r="N133" s="167">
        <v>0.375</v>
      </c>
      <c r="O133" s="168" t="s">
        <v>96</v>
      </c>
      <c r="P133" s="169" t="str">
        <f t="shared" si="137"/>
        <v>9:00 AM SHS</v>
      </c>
      <c r="Q133" s="165" t="str" cm="1">
        <f t="array" ref="Q133">IF(COUNTIF(T$9:T$114,T133)=2,IF(ISNA(_xlfn.IFS(MATCH(T133,T$1:T$114,0)&lt;33,"3rd/4th Boys",MATCH(T133,T$1:T$114,0)&lt;53,"3rd/4th Girls",MATCH(T133,T$1:T$114,0)&lt;67,"5th/6th Boys",MATCH(T133,T$1:T$114,0)&lt;90,"5th/6th Girls",MATCH(T133,T$1:T$114,0)&lt;107,"7th-9th Boys",MATCH(T133,T$1:T$114,0)&lt;116,"7th-9th Girls")),"",_xlfn.IFS(MATCH(T133,T$1:T$114,0)&lt;33,"3rd/4th Boys",MATCH(T133,T$1:T$114,0)&lt;53,"3rd/4th Girls",MATCH(T133,T$1:T$114,0)&lt;67,"5th/6th Boys",MATCH(T133,T$1:T$114,0)&lt;90,"5th/6th Girls",MATCH(T133,T$1:T$114,0)&lt;107,"7th-9th Boys",MATCH(T133,T$1:T$114,0)&lt;116,"7th-9th Girls")), "")</f>
        <v/>
      </c>
      <c r="R133" s="167">
        <v>0.375</v>
      </c>
      <c r="S133" s="168" t="s">
        <v>96</v>
      </c>
      <c r="T133" s="169" t="str">
        <f t="shared" si="138"/>
        <v>9:00 AM SHS</v>
      </c>
      <c r="U133" s="166" t="str" cm="1">
        <f t="array" ref="U133">IF(COUNTIF(X$9:X$114,X133)=2,IF(ISNA(_xlfn.IFS(MATCH(X133,X$1:X$114,0)&lt;33,"3rd/4th Boys",MATCH(X133,X$1:X$114,0)&lt;53,"3rd/4th Girls",MATCH(X133,X$1:X$114,0)&lt;67,"5th/6th Boys",MATCH(X133,X$1:X$114,0)&lt;90,"5th/6th Girls",MATCH(X133,X$1:X$114,0)&lt;107,"7th-9th Boys",MATCH(X133,X$1:X$114,0)&lt;116,"7th-9th Girls")),"",_xlfn.IFS(MATCH(X133,X$1:X$114,0)&lt;33,"3rd/4th Boys",MATCH(X133,X$1:X$114,0)&lt;53,"3rd/4th Girls",MATCH(X133,X$1:X$114,0)&lt;67,"5th/6th Boys",MATCH(X133,X$1:X$114,0)&lt;90,"5th/6th Girls",MATCH(X133,X$1:X$114,0)&lt;107,"7th-9th Boys",MATCH(X133,X$1:X$114,0)&lt;116,"7th-9th Girls")), "")</f>
        <v>3rd/4th Boys</v>
      </c>
      <c r="V133" s="167">
        <v>0.375</v>
      </c>
      <c r="W133" s="168" t="s">
        <v>96</v>
      </c>
      <c r="X133" s="169" t="str">
        <f t="shared" si="139"/>
        <v>9:00 AM SHS</v>
      </c>
      <c r="Y133" s="166" t="str" cm="1">
        <f t="array" ref="Y133">IF(COUNTIF(AB$9:AB$114,AB133)=2,IF(ISNA(_xlfn.IFS(MATCH(AB133,AB$1:AB$114,0)&lt;33,"3rd/4th Boys",MATCH(AB133,AB$1:AB$114,0)&lt;53,"3rd/4th Girls",MATCH(AB133,AB$1:AB$114,0)&lt;67,"5th/6th Boys",MATCH(AB133,AB$1:AB$114,0)&lt;90,"5th/6th Girls",MATCH(AB133,AB$1:AB$114,0)&lt;107,"7th-9th Boys",MATCH(AB133,AB$1:AB$114,0)&lt;116,"7th-9th Girls")),"",_xlfn.IFS(MATCH(AB133,AB$1:AB$114,0)&lt;33,"3rd/4th Boys",MATCH(AB133,AB$1:AB$114,0)&lt;53,"3rd/4th Girls",MATCH(AB133,AB$1:AB$114,0)&lt;67,"5th/6th Boys",MATCH(AB133,AB$1:AB$114,0)&lt;90,"5th/6th Girls",MATCH(AB133,AB$1:AB$114,0)&lt;107,"7th-9th Boys",MATCH(AB133,AB$1:AB$114,0)&lt;116,"7th-9th Girls")), "")</f>
        <v>3rd/4th Boys</v>
      </c>
      <c r="Z133" s="167">
        <v>0.375</v>
      </c>
      <c r="AA133" s="168" t="s">
        <v>96</v>
      </c>
      <c r="AB133" s="169" t="str">
        <f t="shared" si="140"/>
        <v>9:00 AM SHS</v>
      </c>
      <c r="AC133" s="166" t="str" cm="1">
        <f t="array" ref="AC133">IF(COUNTIF(AF$9:AF$114,AF133)=2,IF(ISNA(_xlfn.IFS(MATCH(AF133,AF$1:AF$114,0)&lt;33,"3rd/4th Boys",MATCH(AF133,AF$1:AF$114,0)&lt;53,"3rd/4th Girls",MATCH(AF133,AF$1:AF$114,0)&lt;67,"5th/6th Boys",MATCH(AF133,AF$1:AF$114,0)&lt;90,"5th/6th Girls",MATCH(AF133,AF$1:AF$114,0)&lt;107,"7th-9th Boys",MATCH(AF133,AF$1:AF$114,0)&lt;116,"7th-9th Girls")),"",_xlfn.IFS(MATCH(AF133,AF$1:AF$114,0)&lt;33,"3rd/4th Boys",MATCH(AF133,AF$1:AF$114,0)&lt;53,"3rd/4th Girls",MATCH(AF133,AF$1:AF$114,0)&lt;67,"5th/6th Boys",MATCH(AF133,AF$1:AF$114,0)&lt;90,"5th/6th Girls",MATCH(AF133,AF$1:AF$114,0)&lt;107,"7th-9th Boys",MATCH(AF133,AF$1:AF$114,0)&lt;116,"7th-9th Girls")), "")</f>
        <v>3rd/4th Boys</v>
      </c>
      <c r="AD133" s="167">
        <v>0.375</v>
      </c>
      <c r="AE133" s="168" t="s">
        <v>96</v>
      </c>
      <c r="AF133" s="170" t="str">
        <f t="shared" si="141"/>
        <v>9:00 AM SHS</v>
      </c>
      <c r="AG133" s="25"/>
      <c r="AH133"/>
      <c r="AI133"/>
      <c r="AJ133" s="25"/>
      <c r="AK133" s="25"/>
      <c r="AL133" s="25"/>
      <c r="AM133" s="25"/>
      <c r="AN133" s="25"/>
      <c r="AO133" s="25"/>
      <c r="AP133" s="25"/>
      <c r="AQ133" s="25"/>
      <c r="AR133" s="25"/>
      <c r="AS133" s="25"/>
      <c r="BH133"/>
      <c r="BI133" s="25"/>
      <c r="BJ133" s="25"/>
      <c r="BK133"/>
      <c r="BL133"/>
    </row>
    <row r="134" spans="1:64" s="15" customFormat="1" x14ac:dyDescent="0.3">
      <c r="A134" s="166" t="str" cm="1">
        <f t="array" ref="A134">IF(ISNA(_xlfn.IFS(MATCH(D134,D$1:D$114,0)&lt;33,"3rd/4th Boys",MATCH(D134,D$1:D$114,0)&lt;53,"3rd/4th Girls",MATCH(D134,D$1:D$114,0)&lt;67,"5th/6th Boys",MATCH(D134,D$1:D$114,0)&lt;90,"5th/6th Girls",MATCH(D134,D$1:D$114,0)&lt;107,"7th-9th Boys",MATCH(D134,D$1:D$114,0)&lt;116,"7th-9th Girls")),"",_xlfn.IFS(MATCH(D134,D$1:D$114,0)&lt;33,"3rd/4th Boys",MATCH(D134,D$1:D$114,0)&lt;53,"3rd/4th Girls",MATCH(D134,D$1:D$114,0)&lt;67,"5th/6th Boys",MATCH(D134,D$1:D$114,0)&lt;90,"5th/6th Girls",MATCH(D134,D$1:D$114,0)&lt;107,"7th-9th Boys",MATCH(D134,D$1:D$114,0)&lt;116,"7th-9th Girls"))</f>
        <v>3rd/4th Boys</v>
      </c>
      <c r="B134" s="167">
        <v>0.42708333333333331</v>
      </c>
      <c r="C134" s="168" t="s">
        <v>96</v>
      </c>
      <c r="D134" s="169" t="str">
        <f t="shared" si="135"/>
        <v>10:15 AM SHS</v>
      </c>
      <c r="E134" s="165" t="str" cm="1">
        <f t="array" ref="E134">IF(ISNA(_xlfn.IFS(MATCH(H134,H$1:H$114,0)&lt;33,"3rd/4th Boys",MATCH(H134,H$1:H$114,0)&lt;53,"3rd/4th Girls",MATCH(H134,H$1:H$114,0)&lt;67,"5th/6th Boys",MATCH(H134,H$1:H$114,0)&lt;90,"5th/6th Girls",MATCH(H134,H$1:H$114,0)&lt;107,"7th-9th Boys",MATCH(H134,H$1:H$114,0)&lt;116,"7th-9th Girls")),"",_xlfn.IFS(MATCH(H134,H$1:H$114,0)&lt;33,"3rd/4th Boys",MATCH(H134,H$1:H$114,0)&lt;53,"3rd/4th Girls",MATCH(H134,H$1:H$114,0)&lt;67,"5th/6th Boys",MATCH(H134,H$1:H$114,0)&lt;90,"5th/6th Girls",MATCH(H134,H$1:H$114,0)&lt;107,"7th-9th Boys",MATCH(H134,H$1:H$114,0)&lt;116,"7th-9th Girls"))</f>
        <v/>
      </c>
      <c r="F134" s="167">
        <v>0.42708333333333331</v>
      </c>
      <c r="G134" s="168" t="s">
        <v>96</v>
      </c>
      <c r="H134" s="169" t="str">
        <f t="shared" si="142"/>
        <v>10:15 AM SHS</v>
      </c>
      <c r="I134" s="166" t="str" cm="1">
        <f t="array" ref="I134">IF(ISNA(_xlfn.IFS(MATCH(L134,L$1:L$114,0)&lt;33,"3rd/4th Boys",MATCH(L134,L$1:L$114,0)&lt;53,"3rd/4th Girls",MATCH(L134,L$1:L$114,0)&lt;67,"5th/6th Boys",MATCH(L134,L$1:L$114,0)&lt;90,"5th/6th Girls",MATCH(L134,L$1:L$114,0)&lt;107,"7th-9th Boys",MATCH(L134,L$1:L$114,0)&lt;116,"7th-9th Girls")),"",_xlfn.IFS(MATCH(L134,L$1:L$114,0)&lt;33,"3rd/4th Boys",MATCH(L134,L$1:L$114,0)&lt;53,"3rd/4th Girls",MATCH(L134,L$1:L$114,0)&lt;67,"5th/6th Boys",MATCH(L134,L$1:L$114,0)&lt;90,"5th/6th Girls",MATCH(L134,L$1:L$114,0)&lt;107,"7th-9th Boys",MATCH(L134,L$1:L$114,0)&lt;116,"7th-9th Girls"))</f>
        <v>3rd/4th Boys</v>
      </c>
      <c r="J134" s="167">
        <v>0.42708333333333331</v>
      </c>
      <c r="K134" s="168" t="s">
        <v>96</v>
      </c>
      <c r="L134" s="169" t="str">
        <f t="shared" si="136"/>
        <v>10:15 AM SHS</v>
      </c>
      <c r="M134" s="166" t="str" cm="1">
        <f t="array" ref="M134">IF(ISNA(_xlfn.IFS(MATCH(P134,P$1:P$114,0)&lt;33,"3rd/4th Boys",MATCH(P134,P$1:P$114,0)&lt;53,"3rd/4th Girls",MATCH(P134,P$1:P$114,0)&lt;67,"5th/6th Boys",MATCH(P134,P$1:P$114,0)&lt;90,"5th/6th Girls",MATCH(P134,P$1:P$114,0)&lt;107,"7th-9th Boys",MATCH(P134,P$1:P$114,0)&lt;116,"7th-9th Girls")),"",_xlfn.IFS(MATCH(P134,P$1:P$114,0)&lt;33,"3rd/4th Boys",MATCH(P134,P$1:P$114,0)&lt;53,"3rd/4th Girls",MATCH(P134,P$1:P$114,0)&lt;67,"5th/6th Boys",MATCH(P134,P$1:P$114,0)&lt;90,"5th/6th Girls",MATCH(P134,P$1:P$114,0)&lt;107,"7th-9th Boys",MATCH(P134,P$1:P$114,0)&lt;116,"7th-9th Girls"))</f>
        <v>3rd/4th Boys</v>
      </c>
      <c r="N134" s="167">
        <v>0.42708333333333331</v>
      </c>
      <c r="O134" s="168" t="s">
        <v>96</v>
      </c>
      <c r="P134" s="169" t="str">
        <f t="shared" si="137"/>
        <v>10:15 AM SHS</v>
      </c>
      <c r="Q134" s="165" t="str" cm="1">
        <f t="array" ref="Q134">IF(ISNA(_xlfn.IFS(MATCH(T134,T$1:T$114,0)&lt;33,"3rd/4th Boys",MATCH(T134,T$1:T$114,0)&lt;53,"3rd/4th Girls",MATCH(T134,T$1:T$114,0)&lt;67,"5th/6th Boys",MATCH(T134,T$1:T$114,0)&lt;90,"5th/6th Girls",MATCH(T134,T$1:T$114,0)&lt;107,"7th-9th Boys",MATCH(T134,T$1:T$114,0)&lt;116,"7th-9th Girls")),"",_xlfn.IFS(MATCH(T134,T$1:T$114,0)&lt;33,"3rd/4th Boys",MATCH(T134,T$1:T$114,0)&lt;53,"3rd/4th Girls",MATCH(T134,T$1:T$114,0)&lt;67,"5th/6th Boys",MATCH(T134,T$1:T$114,0)&lt;90,"5th/6th Girls",MATCH(T134,T$1:T$114,0)&lt;107,"7th-9th Boys",MATCH(T134,T$1:T$114,0)&lt;116,"7th-9th Girls"))</f>
        <v/>
      </c>
      <c r="R134" s="167">
        <v>0.42708333333333331</v>
      </c>
      <c r="S134" s="168" t="s">
        <v>96</v>
      </c>
      <c r="T134" s="169" t="str">
        <f t="shared" si="138"/>
        <v>10:15 AM SHS</v>
      </c>
      <c r="U134" s="166" t="str" cm="1">
        <f t="array" ref="U134">IF(ISNA(_xlfn.IFS(MATCH(X134,X$1:X$114,0)&lt;33,"3rd/4th Boys",MATCH(X134,X$1:X$114,0)&lt;53,"3rd/4th Girls",MATCH(X134,X$1:X$114,0)&lt;67,"5th/6th Boys",MATCH(X134,X$1:X$114,0)&lt;90,"5th/6th Girls",MATCH(X134,X$1:X$114,0)&lt;107,"7th-9th Boys",MATCH(X134,X$1:X$114,0)&lt;116,"7th-9th Girls")),"",_xlfn.IFS(MATCH(X134,X$1:X$114,0)&lt;33,"3rd/4th Boys",MATCH(X134,X$1:X$114,0)&lt;53,"3rd/4th Girls",MATCH(X134,X$1:X$114,0)&lt;67,"5th/6th Boys",MATCH(X134,X$1:X$114,0)&lt;90,"5th/6th Girls",MATCH(X134,X$1:X$114,0)&lt;107,"7th-9th Boys",MATCH(X134,X$1:X$114,0)&lt;116,"7th-9th Girls"))</f>
        <v>3rd/4th Boys</v>
      </c>
      <c r="V134" s="167">
        <v>0.42708333333333331</v>
      </c>
      <c r="W134" s="168" t="s">
        <v>96</v>
      </c>
      <c r="X134" s="169" t="str">
        <f t="shared" si="139"/>
        <v>10:15 AM SHS</v>
      </c>
      <c r="Y134" s="166" t="str" cm="1">
        <f t="array" ref="Y134">IF(ISNA(_xlfn.IFS(MATCH(AB134,AB$1:AB$114,0)&lt;33,"3rd/4th Boys",MATCH(AB134,AB$1:AB$114,0)&lt;53,"3rd/4th Girls",MATCH(AB134,AB$1:AB$114,0)&lt;67,"5th/6th Boys",MATCH(AB134,AB$1:AB$114,0)&lt;90,"5th/6th Girls",MATCH(AB134,AB$1:AB$114,0)&lt;107,"7th-9th Boys",MATCH(AB134,AB$1:AB$114,0)&lt;116,"7th-9th Girls")),"",_xlfn.IFS(MATCH(AB134,AB$1:AB$114,0)&lt;33,"3rd/4th Boys",MATCH(AB134,AB$1:AB$114,0)&lt;53,"3rd/4th Girls",MATCH(AB134,AB$1:AB$114,0)&lt;67,"5th/6th Boys",MATCH(AB134,AB$1:AB$114,0)&lt;90,"5th/6th Girls",MATCH(AB134,AB$1:AB$114,0)&lt;107,"7th-9th Boys",MATCH(AB134,AB$1:AB$114,0)&lt;116,"7th-9th Girls"))</f>
        <v>3rd/4th Boys</v>
      </c>
      <c r="Z134" s="167">
        <v>0.42708333333333331</v>
      </c>
      <c r="AA134" s="168" t="s">
        <v>96</v>
      </c>
      <c r="AB134" s="169" t="str">
        <f t="shared" si="140"/>
        <v>10:15 AM SHS</v>
      </c>
      <c r="AC134" s="166" t="str" cm="1">
        <f t="array" ref="AC134">IF(ISNA(_xlfn.IFS(MATCH(AF134,AF$1:AF$114,0)&lt;33,"3rd/4th Boys",MATCH(AF134,AF$1:AF$114,0)&lt;53,"3rd/4th Girls",MATCH(AF134,AF$1:AF$114,0)&lt;67,"5th/6th Boys",MATCH(AF134,AF$1:AF$114,0)&lt;90,"5th/6th Girls",MATCH(AF134,AF$1:AF$114,0)&lt;107,"7th-9th Boys",MATCH(AF134,AF$1:AF$114,0)&lt;116,"7th-9th Girls")),"",_xlfn.IFS(MATCH(AF134,AF$1:AF$114,0)&lt;33,"3rd/4th Boys",MATCH(AF134,AF$1:AF$114,0)&lt;53,"3rd/4th Girls",MATCH(AF134,AF$1:AF$114,0)&lt;67,"5th/6th Boys",MATCH(AF134,AF$1:AF$114,0)&lt;90,"5th/6th Girls",MATCH(AF134,AF$1:AF$114,0)&lt;107,"7th-9th Boys",MATCH(AF134,AF$1:AF$114,0)&lt;116,"7th-9th Girls"))</f>
        <v>3rd/4th Boys</v>
      </c>
      <c r="AD134" s="167">
        <v>0.42708333333333331</v>
      </c>
      <c r="AE134" s="168" t="s">
        <v>96</v>
      </c>
      <c r="AF134" s="170" t="str">
        <f t="shared" si="141"/>
        <v>10:15 AM SHS</v>
      </c>
      <c r="AG134" s="25"/>
      <c r="AH134"/>
      <c r="AI134"/>
      <c r="AJ134" s="25"/>
      <c r="AK134" s="25"/>
      <c r="AL134" s="25"/>
      <c r="AM134" s="25"/>
      <c r="AN134" s="25"/>
      <c r="AO134" s="25"/>
      <c r="AP134" s="25"/>
      <c r="AQ134" s="25"/>
      <c r="AR134" s="25"/>
      <c r="AS134" s="25"/>
      <c r="BH134"/>
      <c r="BI134" s="25"/>
      <c r="BJ134" s="25"/>
      <c r="BK134"/>
      <c r="BL134"/>
    </row>
    <row r="135" spans="1:64" s="15" customFormat="1" x14ac:dyDescent="0.3">
      <c r="A135" s="166" t="str" cm="1">
        <f t="array" ref="A135">IF(COUNTIF(D$9:D$114,D135)=2,IF(ISNA(_xlfn.IFS(MATCH(D135,D$1:D$114,0)&lt;33,"3rd/4th Boys",MATCH(D135,D$1:D$114,0)&lt;53,"3rd/4th Girls",MATCH(D135,D$1:D$114,0)&lt;67,"5th/6th Boys",MATCH(D135,D$1:D$114,0)&lt;90,"5th/6th Girls",MATCH(D135,D$1:D$114,0)&lt;107,"7th-9th Boys",MATCH(D135,D$1:D$114,0)&lt;116,"7th-9th Girls")),"",_xlfn.IFS(MATCH(D135,D$1:D$114,0)&lt;33,"3rd/4th Boys",MATCH(D135,D$1:D$114,0)&lt;53,"3rd/4th Girls",MATCH(D135,D$1:D$114,0)&lt;67,"5th/6th Boys",MATCH(D135,D$1:D$114,0)&lt;90,"5th/6th Girls",MATCH(D135,D$1:D$114,0)&lt;107,"7th-9th Boys",MATCH(D135,D$1:D$114,0)&lt;116,"7th-9th Girls")), "")</f>
        <v>3rd/4th Boys</v>
      </c>
      <c r="B135" s="167">
        <v>0.42708333333333331</v>
      </c>
      <c r="C135" s="168" t="s">
        <v>96</v>
      </c>
      <c r="D135" s="169" t="str">
        <f t="shared" si="135"/>
        <v>10:15 AM SHS</v>
      </c>
      <c r="E135" s="165" t="str" cm="1">
        <f t="array" ref="E135">IF(COUNTIF(H$9:H$114,H135)=2,IF(ISNA(_xlfn.IFS(MATCH(H135,H$1:H$114,0)&lt;33,"3rd/4th Boys",MATCH(H135,H$1:H$114,0)&lt;53,"3rd/4th Girls",MATCH(H135,H$1:H$114,0)&lt;67,"5th/6th Boys",MATCH(H135,H$1:H$114,0)&lt;90,"5th/6th Girls",MATCH(H135,H$1:H$114,0)&lt;107,"7th-9th Boys",MATCH(H135,H$1:H$114,0)&lt;116,"7th-9th Girls")),"",_xlfn.IFS(MATCH(H135,H$1:H$114,0)&lt;33,"3rd/4th Boys",MATCH(H135,H$1:H$114,0)&lt;53,"3rd/4th Girls",MATCH(H135,H$1:H$114,0)&lt;67,"5th/6th Boys",MATCH(H135,H$1:H$114,0)&lt;90,"5th/6th Girls",MATCH(H135,H$1:H$114,0)&lt;107,"7th-9th Boys",MATCH(H135,H$1:H$114,0)&lt;116,"7th-9th Girls")), "")</f>
        <v/>
      </c>
      <c r="F135" s="167">
        <v>0.42708333333333331</v>
      </c>
      <c r="G135" s="168" t="s">
        <v>96</v>
      </c>
      <c r="H135" s="169" t="str">
        <f t="shared" si="142"/>
        <v>10:15 AM SHS</v>
      </c>
      <c r="I135" s="166" t="str" cm="1">
        <f t="array" ref="I135">IF(COUNTIF(L$9:L$114,L135)=2,IF(ISNA(_xlfn.IFS(MATCH(L135,L$1:L$114,0)&lt;33,"3rd/4th Boys",MATCH(L135,L$1:L$114,0)&lt;53,"3rd/4th Girls",MATCH(L135,L$1:L$114,0)&lt;67,"5th/6th Boys",MATCH(L135,L$1:L$114,0)&lt;90,"5th/6th Girls",MATCH(L135,L$1:L$114,0)&lt;107,"7th-9th Boys",MATCH(L135,L$1:L$114,0)&lt;116,"7th-9th Girls")),"",_xlfn.IFS(MATCH(L135,L$1:L$114,0)&lt;33,"3rd/4th Boys",MATCH(L135,L$1:L$114,0)&lt;53,"3rd/4th Girls",MATCH(L135,L$1:L$114,0)&lt;67,"5th/6th Boys",MATCH(L135,L$1:L$114,0)&lt;90,"5th/6th Girls",MATCH(L135,L$1:L$114,0)&lt;107,"7th-9th Boys",MATCH(L135,L$1:L$114,0)&lt;116,"7th-9th Girls")), "")</f>
        <v>3rd/4th Boys</v>
      </c>
      <c r="J135" s="167">
        <v>0.42708333333333331</v>
      </c>
      <c r="K135" s="168" t="s">
        <v>96</v>
      </c>
      <c r="L135" s="169" t="str">
        <f t="shared" si="136"/>
        <v>10:15 AM SHS</v>
      </c>
      <c r="M135" s="166" t="str" cm="1">
        <f t="array" ref="M135">IF(COUNTIF(P$9:P$114,P135)=2,IF(ISNA(_xlfn.IFS(MATCH(P135,P$1:P$114,0)&lt;33,"3rd/4th Boys",MATCH(P135,P$1:P$114,0)&lt;53,"3rd/4th Girls",MATCH(P135,P$1:P$114,0)&lt;67,"5th/6th Boys",MATCH(P135,P$1:P$114,0)&lt;90,"5th/6th Girls",MATCH(P135,P$1:P$114,0)&lt;107,"7th-9th Boys",MATCH(P135,P$1:P$114,0)&lt;116,"7th-9th Girls")),"",_xlfn.IFS(MATCH(P135,P$1:P$114,0)&lt;33,"3rd/4th Boys",MATCH(P135,P$1:P$114,0)&lt;53,"3rd/4th Girls",MATCH(P135,P$1:P$114,0)&lt;67,"5th/6th Boys",MATCH(P135,P$1:P$114,0)&lt;90,"5th/6th Girls",MATCH(P135,P$1:P$114,0)&lt;107,"7th-9th Boys",MATCH(P135,P$1:P$114,0)&lt;116,"7th-9th Girls")), "")</f>
        <v>3rd/4th Boys</v>
      </c>
      <c r="N135" s="167">
        <v>0.42708333333333331</v>
      </c>
      <c r="O135" s="168" t="s">
        <v>96</v>
      </c>
      <c r="P135" s="169" t="str">
        <f t="shared" si="137"/>
        <v>10:15 AM SHS</v>
      </c>
      <c r="Q135" s="165" t="str" cm="1">
        <f t="array" ref="Q135">IF(COUNTIF(T$9:T$114,T135)=2,IF(ISNA(_xlfn.IFS(MATCH(T135,T$1:T$114,0)&lt;33,"3rd/4th Boys",MATCH(T135,T$1:T$114,0)&lt;53,"3rd/4th Girls",MATCH(T135,T$1:T$114,0)&lt;67,"5th/6th Boys",MATCH(T135,T$1:T$114,0)&lt;90,"5th/6th Girls",MATCH(T135,T$1:T$114,0)&lt;107,"7th-9th Boys",MATCH(T135,T$1:T$114,0)&lt;116,"7th-9th Girls")),"",_xlfn.IFS(MATCH(T135,T$1:T$114,0)&lt;33,"3rd/4th Boys",MATCH(T135,T$1:T$114,0)&lt;53,"3rd/4th Girls",MATCH(T135,T$1:T$114,0)&lt;67,"5th/6th Boys",MATCH(T135,T$1:T$114,0)&lt;90,"5th/6th Girls",MATCH(T135,T$1:T$114,0)&lt;107,"7th-9th Boys",MATCH(T135,T$1:T$114,0)&lt;116,"7th-9th Girls")), "")</f>
        <v/>
      </c>
      <c r="R135" s="167">
        <v>0.42708333333333331</v>
      </c>
      <c r="S135" s="168" t="s">
        <v>96</v>
      </c>
      <c r="T135" s="169" t="str">
        <f t="shared" si="138"/>
        <v>10:15 AM SHS</v>
      </c>
      <c r="U135" s="166" t="str" cm="1">
        <f t="array" ref="U135">IF(COUNTIF(X$9:X$114,X135)=2,IF(ISNA(_xlfn.IFS(MATCH(X135,X$1:X$114,0)&lt;33,"3rd/4th Boys",MATCH(X135,X$1:X$114,0)&lt;53,"3rd/4th Girls",MATCH(X135,X$1:X$114,0)&lt;67,"5th/6th Boys",MATCH(X135,X$1:X$114,0)&lt;90,"5th/6th Girls",MATCH(X135,X$1:X$114,0)&lt;107,"7th-9th Boys",MATCH(X135,X$1:X$114,0)&lt;116,"7th-9th Girls")),"",_xlfn.IFS(MATCH(X135,X$1:X$114,0)&lt;33,"3rd/4th Boys",MATCH(X135,X$1:X$114,0)&lt;53,"3rd/4th Girls",MATCH(X135,X$1:X$114,0)&lt;67,"5th/6th Boys",MATCH(X135,X$1:X$114,0)&lt;90,"5th/6th Girls",MATCH(X135,X$1:X$114,0)&lt;107,"7th-9th Boys",MATCH(X135,X$1:X$114,0)&lt;116,"7th-9th Girls")), "")</f>
        <v>3rd/4th Boys</v>
      </c>
      <c r="V135" s="167">
        <v>0.42708333333333331</v>
      </c>
      <c r="W135" s="168" t="s">
        <v>96</v>
      </c>
      <c r="X135" s="169" t="str">
        <f t="shared" si="139"/>
        <v>10:15 AM SHS</v>
      </c>
      <c r="Y135" s="166" t="str" cm="1">
        <f t="array" ref="Y135">IF(COUNTIF(AB$9:AB$114,AB135)=2,IF(ISNA(_xlfn.IFS(MATCH(AB135,AB$1:AB$114,0)&lt;33,"3rd/4th Boys",MATCH(AB135,AB$1:AB$114,0)&lt;53,"3rd/4th Girls",MATCH(AB135,AB$1:AB$114,0)&lt;67,"5th/6th Boys",MATCH(AB135,AB$1:AB$114,0)&lt;90,"5th/6th Girls",MATCH(AB135,AB$1:AB$114,0)&lt;107,"7th-9th Boys",MATCH(AB135,AB$1:AB$114,0)&lt;116,"7th-9th Girls")),"",_xlfn.IFS(MATCH(AB135,AB$1:AB$114,0)&lt;33,"3rd/4th Boys",MATCH(AB135,AB$1:AB$114,0)&lt;53,"3rd/4th Girls",MATCH(AB135,AB$1:AB$114,0)&lt;67,"5th/6th Boys",MATCH(AB135,AB$1:AB$114,0)&lt;90,"5th/6th Girls",MATCH(AB135,AB$1:AB$114,0)&lt;107,"7th-9th Boys",MATCH(AB135,AB$1:AB$114,0)&lt;116,"7th-9th Girls")), "")</f>
        <v>3rd/4th Boys</v>
      </c>
      <c r="Z135" s="167">
        <v>0.42708333333333331</v>
      </c>
      <c r="AA135" s="168" t="s">
        <v>96</v>
      </c>
      <c r="AB135" s="169" t="str">
        <f t="shared" si="140"/>
        <v>10:15 AM SHS</v>
      </c>
      <c r="AC135" s="166" t="str" cm="1">
        <f t="array" ref="AC135">IF(COUNTIF(AF$9:AF$114,AF135)=2,IF(ISNA(_xlfn.IFS(MATCH(AF135,AF$1:AF$114,0)&lt;33,"3rd/4th Boys",MATCH(AF135,AF$1:AF$114,0)&lt;53,"3rd/4th Girls",MATCH(AF135,AF$1:AF$114,0)&lt;67,"5th/6th Boys",MATCH(AF135,AF$1:AF$114,0)&lt;90,"5th/6th Girls",MATCH(AF135,AF$1:AF$114,0)&lt;107,"7th-9th Boys",MATCH(AF135,AF$1:AF$114,0)&lt;116,"7th-9th Girls")),"",_xlfn.IFS(MATCH(AF135,AF$1:AF$114,0)&lt;33,"3rd/4th Boys",MATCH(AF135,AF$1:AF$114,0)&lt;53,"3rd/4th Girls",MATCH(AF135,AF$1:AF$114,0)&lt;67,"5th/6th Boys",MATCH(AF135,AF$1:AF$114,0)&lt;90,"5th/6th Girls",MATCH(AF135,AF$1:AF$114,0)&lt;107,"7th-9th Boys",MATCH(AF135,AF$1:AF$114,0)&lt;116,"7th-9th Girls")), "")</f>
        <v>3rd/4th Boys</v>
      </c>
      <c r="AD135" s="167">
        <v>0.42708333333333331</v>
      </c>
      <c r="AE135" s="168" t="s">
        <v>96</v>
      </c>
      <c r="AF135" s="170" t="str">
        <f t="shared" si="141"/>
        <v>10:15 AM SHS</v>
      </c>
      <c r="AG135" s="25"/>
      <c r="AH135"/>
      <c r="AI135"/>
      <c r="AJ135" s="25"/>
      <c r="AK135" s="25"/>
      <c r="AL135" s="25"/>
      <c r="AM135" s="25"/>
      <c r="AN135" s="25"/>
      <c r="AO135" s="25"/>
      <c r="AP135" s="25"/>
      <c r="AQ135" s="25"/>
      <c r="AR135" s="25"/>
      <c r="AS135" s="25"/>
      <c r="BH135"/>
      <c r="BI135" s="25"/>
      <c r="BJ135" s="25"/>
      <c r="BK135"/>
      <c r="BL135"/>
    </row>
    <row r="136" spans="1:64" s="15" customFormat="1" x14ac:dyDescent="0.3">
      <c r="A136" s="166" t="str" cm="1">
        <f t="array" ref="A136">IF(ISNA(_xlfn.IFS(MATCH(D136,D$1:D$114,0)&lt;33,"3rd/4th Boys",MATCH(D136,D$1:D$114,0)&lt;53,"3rd/4th Girls",MATCH(D136,D$1:D$114,0)&lt;67,"5th/6th Boys",MATCH(D136,D$1:D$114,0)&lt;90,"5th/6th Girls",MATCH(D136,D$1:D$114,0)&lt;107,"7th-9th Boys",MATCH(D136,D$1:D$114,0)&lt;116,"7th-9th Girls")),"",_xlfn.IFS(MATCH(D136,D$1:D$114,0)&lt;33,"3rd/4th Boys",MATCH(D136,D$1:D$114,0)&lt;53,"3rd/4th Girls",MATCH(D136,D$1:D$114,0)&lt;67,"5th/6th Boys",MATCH(D136,D$1:D$114,0)&lt;90,"5th/6th Girls",MATCH(D136,D$1:D$114,0)&lt;107,"7th-9th Boys",MATCH(D136,D$1:D$114,0)&lt;116,"7th-9th Girls"))</f>
        <v>3rd/4th Boys</v>
      </c>
      <c r="B136" s="167">
        <v>0.47916666666666669</v>
      </c>
      <c r="C136" s="168" t="s">
        <v>96</v>
      </c>
      <c r="D136" s="169" t="str">
        <f t="shared" si="135"/>
        <v>11:30 AM SHS</v>
      </c>
      <c r="E136" s="165" t="str" cm="1">
        <f t="array" ref="E136">IF(ISNA(_xlfn.IFS(MATCH(H136,H$1:H$114,0)&lt;33,"3rd/4th Boys",MATCH(H136,H$1:H$114,0)&lt;53,"3rd/4th Girls",MATCH(H136,H$1:H$114,0)&lt;67,"5th/6th Boys",MATCH(H136,H$1:H$114,0)&lt;90,"5th/6th Girls",MATCH(H136,H$1:H$114,0)&lt;107,"7th-9th Boys",MATCH(H136,H$1:H$114,0)&lt;116,"7th-9th Girls")),"",_xlfn.IFS(MATCH(H136,H$1:H$114,0)&lt;33,"3rd/4th Boys",MATCH(H136,H$1:H$114,0)&lt;53,"3rd/4th Girls",MATCH(H136,H$1:H$114,0)&lt;67,"5th/6th Boys",MATCH(H136,H$1:H$114,0)&lt;90,"5th/6th Girls",MATCH(H136,H$1:H$114,0)&lt;107,"7th-9th Boys",MATCH(H136,H$1:H$114,0)&lt;116,"7th-9th Girls"))</f>
        <v/>
      </c>
      <c r="F136" s="167">
        <v>0.47916666666666669</v>
      </c>
      <c r="G136" s="168" t="s">
        <v>96</v>
      </c>
      <c r="H136" s="169" t="str">
        <f t="shared" si="142"/>
        <v>11:30 AM SHS</v>
      </c>
      <c r="I136" s="166" t="str" cm="1">
        <f t="array" ref="I136">IF(ISNA(_xlfn.IFS(MATCH(L136,L$1:L$114,0)&lt;33,"3rd/4th Boys",MATCH(L136,L$1:L$114,0)&lt;53,"3rd/4th Girls",MATCH(L136,L$1:L$114,0)&lt;67,"5th/6th Boys",MATCH(L136,L$1:L$114,0)&lt;90,"5th/6th Girls",MATCH(L136,L$1:L$114,0)&lt;107,"7th-9th Boys",MATCH(L136,L$1:L$114,0)&lt;116,"7th-9th Girls")),"",_xlfn.IFS(MATCH(L136,L$1:L$114,0)&lt;33,"3rd/4th Boys",MATCH(L136,L$1:L$114,0)&lt;53,"3rd/4th Girls",MATCH(L136,L$1:L$114,0)&lt;67,"5th/6th Boys",MATCH(L136,L$1:L$114,0)&lt;90,"5th/6th Girls",MATCH(L136,L$1:L$114,0)&lt;107,"7th-9th Boys",MATCH(L136,L$1:L$114,0)&lt;116,"7th-9th Girls"))</f>
        <v>3rd/4th Girls</v>
      </c>
      <c r="J136" s="167">
        <v>0.47916666666666669</v>
      </c>
      <c r="K136" s="168" t="s">
        <v>96</v>
      </c>
      <c r="L136" s="169" t="str">
        <f t="shared" si="136"/>
        <v>11:30 AM SHS</v>
      </c>
      <c r="M136" s="166" t="str" cm="1">
        <f t="array" ref="M136">IF(ISNA(_xlfn.IFS(MATCH(P136,P$1:P$114,0)&lt;33,"3rd/4th Boys",MATCH(P136,P$1:P$114,0)&lt;53,"3rd/4th Girls",MATCH(P136,P$1:P$114,0)&lt;67,"5th/6th Boys",MATCH(P136,P$1:P$114,0)&lt;90,"5th/6th Girls",MATCH(P136,P$1:P$114,0)&lt;107,"7th-9th Boys",MATCH(P136,P$1:P$114,0)&lt;116,"7th-9th Girls")),"",_xlfn.IFS(MATCH(P136,P$1:P$114,0)&lt;33,"3rd/4th Boys",MATCH(P136,P$1:P$114,0)&lt;53,"3rd/4th Girls",MATCH(P136,P$1:P$114,0)&lt;67,"5th/6th Boys",MATCH(P136,P$1:P$114,0)&lt;90,"5th/6th Girls",MATCH(P136,P$1:P$114,0)&lt;107,"7th-9th Boys",MATCH(P136,P$1:P$114,0)&lt;116,"7th-9th Girls"))</f>
        <v>3rd/4th Girls</v>
      </c>
      <c r="N136" s="167">
        <v>0.47916666666666669</v>
      </c>
      <c r="O136" s="168" t="s">
        <v>96</v>
      </c>
      <c r="P136" s="169" t="str">
        <f t="shared" si="137"/>
        <v>11:30 AM SHS</v>
      </c>
      <c r="Q136" s="165" t="str" cm="1">
        <f t="array" ref="Q136">IF(ISNA(_xlfn.IFS(MATCH(T136,T$1:T$114,0)&lt;33,"3rd/4th Boys",MATCH(T136,T$1:T$114,0)&lt;53,"3rd/4th Girls",MATCH(T136,T$1:T$114,0)&lt;67,"5th/6th Boys",MATCH(T136,T$1:T$114,0)&lt;90,"5th/6th Girls",MATCH(T136,T$1:T$114,0)&lt;107,"7th-9th Boys",MATCH(T136,T$1:T$114,0)&lt;116,"7th-9th Girls")),"",_xlfn.IFS(MATCH(T136,T$1:T$114,0)&lt;33,"3rd/4th Boys",MATCH(T136,T$1:T$114,0)&lt;53,"3rd/4th Girls",MATCH(T136,T$1:T$114,0)&lt;67,"5th/6th Boys",MATCH(T136,T$1:T$114,0)&lt;90,"5th/6th Girls",MATCH(T136,T$1:T$114,0)&lt;107,"7th-9th Boys",MATCH(T136,T$1:T$114,0)&lt;116,"7th-9th Girls"))</f>
        <v/>
      </c>
      <c r="R136" s="167">
        <v>0.47916666666666669</v>
      </c>
      <c r="S136" s="168" t="s">
        <v>96</v>
      </c>
      <c r="T136" s="169" t="str">
        <f t="shared" si="138"/>
        <v>11:30 AM SHS</v>
      </c>
      <c r="U136" s="166" t="str" cm="1">
        <f t="array" ref="U136">IF(ISNA(_xlfn.IFS(MATCH(X136,X$1:X$114,0)&lt;33,"3rd/4th Boys",MATCH(X136,X$1:X$114,0)&lt;53,"3rd/4th Girls",MATCH(X136,X$1:X$114,0)&lt;67,"5th/6th Boys",MATCH(X136,X$1:X$114,0)&lt;90,"5th/6th Girls",MATCH(X136,X$1:X$114,0)&lt;107,"7th-9th Boys",MATCH(X136,X$1:X$114,0)&lt;116,"7th-9th Girls")),"",_xlfn.IFS(MATCH(X136,X$1:X$114,0)&lt;33,"3rd/4th Boys",MATCH(X136,X$1:X$114,0)&lt;53,"3rd/4th Girls",MATCH(X136,X$1:X$114,0)&lt;67,"5th/6th Boys",MATCH(X136,X$1:X$114,0)&lt;90,"5th/6th Girls",MATCH(X136,X$1:X$114,0)&lt;107,"7th-9th Boys",MATCH(X136,X$1:X$114,0)&lt;116,"7th-9th Girls"))</f>
        <v>3rd/4th Girls</v>
      </c>
      <c r="V136" s="167">
        <v>0.47916666666666669</v>
      </c>
      <c r="W136" s="168" t="s">
        <v>96</v>
      </c>
      <c r="X136" s="169" t="str">
        <f t="shared" si="139"/>
        <v>11:30 AM SHS</v>
      </c>
      <c r="Y136" s="166" t="str" cm="1">
        <f t="array" ref="Y136">IF(ISNA(_xlfn.IFS(MATCH(AB136,AB$1:AB$114,0)&lt;33,"3rd/4th Boys",MATCH(AB136,AB$1:AB$114,0)&lt;53,"3rd/4th Girls",MATCH(AB136,AB$1:AB$114,0)&lt;67,"5th/6th Boys",MATCH(AB136,AB$1:AB$114,0)&lt;90,"5th/6th Girls",MATCH(AB136,AB$1:AB$114,0)&lt;107,"7th-9th Boys",MATCH(AB136,AB$1:AB$114,0)&lt;116,"7th-9th Girls")),"",_xlfn.IFS(MATCH(AB136,AB$1:AB$114,0)&lt;33,"3rd/4th Boys",MATCH(AB136,AB$1:AB$114,0)&lt;53,"3rd/4th Girls",MATCH(AB136,AB$1:AB$114,0)&lt;67,"5th/6th Boys",MATCH(AB136,AB$1:AB$114,0)&lt;90,"5th/6th Girls",MATCH(AB136,AB$1:AB$114,0)&lt;107,"7th-9th Boys",MATCH(AB136,AB$1:AB$114,0)&lt;116,"7th-9th Girls"))</f>
        <v>3rd/4th Girls</v>
      </c>
      <c r="Z136" s="167">
        <v>0.47916666666666669</v>
      </c>
      <c r="AA136" s="168" t="s">
        <v>96</v>
      </c>
      <c r="AB136" s="169" t="str">
        <f t="shared" si="140"/>
        <v>11:30 AM SHS</v>
      </c>
      <c r="AC136" s="166" t="str" cm="1">
        <f t="array" ref="AC136">IF(ISNA(_xlfn.IFS(MATCH(AF136,AF$1:AF$114,0)&lt;33,"3rd/4th Boys",MATCH(AF136,AF$1:AF$114,0)&lt;53,"3rd/4th Girls",MATCH(AF136,AF$1:AF$114,0)&lt;67,"5th/6th Boys",MATCH(AF136,AF$1:AF$114,0)&lt;90,"5th/6th Girls",MATCH(AF136,AF$1:AF$114,0)&lt;107,"7th-9th Boys",MATCH(AF136,AF$1:AF$114,0)&lt;116,"7th-9th Girls")),"",_xlfn.IFS(MATCH(AF136,AF$1:AF$114,0)&lt;33,"3rd/4th Boys",MATCH(AF136,AF$1:AF$114,0)&lt;53,"3rd/4th Girls",MATCH(AF136,AF$1:AF$114,0)&lt;67,"5th/6th Boys",MATCH(AF136,AF$1:AF$114,0)&lt;90,"5th/6th Girls",MATCH(AF136,AF$1:AF$114,0)&lt;107,"7th-9th Boys",MATCH(AF136,AF$1:AF$114,0)&lt;116,"7th-9th Girls"))</f>
        <v/>
      </c>
      <c r="AD136" s="167">
        <v>0.47916666666666669</v>
      </c>
      <c r="AE136" s="168" t="s">
        <v>96</v>
      </c>
      <c r="AF136" s="170" t="str">
        <f t="shared" si="141"/>
        <v>11:30 AM SHS</v>
      </c>
      <c r="AG136" s="25"/>
      <c r="AH136"/>
      <c r="AI136"/>
      <c r="AJ136" s="25"/>
      <c r="AK136" s="25"/>
      <c r="AL136" s="25"/>
      <c r="AM136" s="25"/>
      <c r="AN136" s="25"/>
      <c r="AO136" s="25"/>
      <c r="AP136" s="25"/>
      <c r="AQ136" s="25"/>
      <c r="AR136" s="25"/>
      <c r="AS136" s="25"/>
      <c r="BH136"/>
      <c r="BI136" s="25"/>
      <c r="BJ136" s="25"/>
      <c r="BK136"/>
      <c r="BL136"/>
    </row>
    <row r="137" spans="1:64" s="15" customFormat="1" x14ac:dyDescent="0.3">
      <c r="A137" s="166" t="str" cm="1">
        <f t="array" ref="A137">IF(COUNTIF(D$9:D$114,D137)=2,IF(ISNA(_xlfn.IFS(MATCH(D137,D$1:D$114,0)&lt;33,"3rd/4th Boys",MATCH(D137,D$1:D$114,0)&lt;53,"3rd/4th Girls",MATCH(D137,D$1:D$114,0)&lt;67,"5th/6th Boys",MATCH(D137,D$1:D$114,0)&lt;90,"5th/6th Girls",MATCH(D137,D$1:D$114,0)&lt;107,"7th-9th Boys",MATCH(D137,D$1:D$114,0)&lt;116,"7th-9th Girls")),"",_xlfn.IFS(MATCH(D137,D$1:D$114,0)&lt;33,"3rd/4th Boys",MATCH(D137,D$1:D$114,0)&lt;53,"3rd/4th Girls",MATCH(D137,D$1:D$114,0)&lt;67,"5th/6th Boys",MATCH(D137,D$1:D$114,0)&lt;90,"5th/6th Girls",MATCH(D137,D$1:D$114,0)&lt;107,"7th-9th Boys",MATCH(D137,D$1:D$114,0)&lt;116,"7th-9th Girls")), "")</f>
        <v>3rd/4th Boys</v>
      </c>
      <c r="B137" s="167">
        <v>0.47916666666666669</v>
      </c>
      <c r="C137" s="168" t="s">
        <v>96</v>
      </c>
      <c r="D137" s="169" t="str">
        <f t="shared" si="135"/>
        <v>11:30 AM SHS</v>
      </c>
      <c r="E137" s="165" t="str" cm="1">
        <f t="array" ref="E137">IF(COUNTIF(H$9:H$114,H137)=2,IF(ISNA(_xlfn.IFS(MATCH(H137,H$1:H$114,0)&lt;33,"3rd/4th Boys",MATCH(H137,H$1:H$114,0)&lt;53,"3rd/4th Girls",MATCH(H137,H$1:H$114,0)&lt;67,"5th/6th Boys",MATCH(H137,H$1:H$114,0)&lt;90,"5th/6th Girls",MATCH(H137,H$1:H$114,0)&lt;107,"7th-9th Boys",MATCH(H137,H$1:H$114,0)&lt;116,"7th-9th Girls")),"",_xlfn.IFS(MATCH(H137,H$1:H$114,0)&lt;33,"3rd/4th Boys",MATCH(H137,H$1:H$114,0)&lt;53,"3rd/4th Girls",MATCH(H137,H$1:H$114,0)&lt;67,"5th/6th Boys",MATCH(H137,H$1:H$114,0)&lt;90,"5th/6th Girls",MATCH(H137,H$1:H$114,0)&lt;107,"7th-9th Boys",MATCH(H137,H$1:H$114,0)&lt;116,"7th-9th Girls")), "")</f>
        <v/>
      </c>
      <c r="F137" s="167">
        <v>0.47916666666666669</v>
      </c>
      <c r="G137" s="168" t="s">
        <v>96</v>
      </c>
      <c r="H137" s="169" t="str">
        <f t="shared" si="142"/>
        <v>11:30 AM SHS</v>
      </c>
      <c r="I137" s="166" t="str" cm="1">
        <f t="array" ref="I137">IF(COUNTIF(L$9:L$114,L137)=2,IF(ISNA(_xlfn.IFS(MATCH(L137,L$1:L$114,0)&lt;33,"3rd/4th Boys",MATCH(L137,L$1:L$114,0)&lt;53,"3rd/4th Girls",MATCH(L137,L$1:L$114,0)&lt;67,"5th/6th Boys",MATCH(L137,L$1:L$114,0)&lt;90,"5th/6th Girls",MATCH(L137,L$1:L$114,0)&lt;107,"7th-9th Boys",MATCH(L137,L$1:L$114,0)&lt;116,"7th-9th Girls")),"",_xlfn.IFS(MATCH(L137,L$1:L$114,0)&lt;33,"3rd/4th Boys",MATCH(L137,L$1:L$114,0)&lt;53,"3rd/4th Girls",MATCH(L137,L$1:L$114,0)&lt;67,"5th/6th Boys",MATCH(L137,L$1:L$114,0)&lt;90,"5th/6th Girls",MATCH(L137,L$1:L$114,0)&lt;107,"7th-9th Boys",MATCH(L137,L$1:L$114,0)&lt;116,"7th-9th Girls")), "")</f>
        <v>3rd/4th Girls</v>
      </c>
      <c r="J137" s="167">
        <v>0.47916666666666669</v>
      </c>
      <c r="K137" s="168" t="s">
        <v>96</v>
      </c>
      <c r="L137" s="169" t="str">
        <f t="shared" si="136"/>
        <v>11:30 AM SHS</v>
      </c>
      <c r="M137" s="166" t="str" cm="1">
        <f t="array" ref="M137">IF(COUNTIF(P$9:P$114,P137)=2,IF(ISNA(_xlfn.IFS(MATCH(P137,P$1:P$114,0)&lt;33,"3rd/4th Boys",MATCH(P137,P$1:P$114,0)&lt;53,"3rd/4th Girls",MATCH(P137,P$1:P$114,0)&lt;67,"5th/6th Boys",MATCH(P137,P$1:P$114,0)&lt;90,"5th/6th Girls",MATCH(P137,P$1:P$114,0)&lt;107,"7th-9th Boys",MATCH(P137,P$1:P$114,0)&lt;116,"7th-9th Girls")),"",_xlfn.IFS(MATCH(P137,P$1:P$114,0)&lt;33,"3rd/4th Boys",MATCH(P137,P$1:P$114,0)&lt;53,"3rd/4th Girls",MATCH(P137,P$1:P$114,0)&lt;67,"5th/6th Boys",MATCH(P137,P$1:P$114,0)&lt;90,"5th/6th Girls",MATCH(P137,P$1:P$114,0)&lt;107,"7th-9th Boys",MATCH(P137,P$1:P$114,0)&lt;116,"7th-9th Girls")), "")</f>
        <v/>
      </c>
      <c r="N137" s="167">
        <v>0.47916666666666669</v>
      </c>
      <c r="O137" s="168" t="s">
        <v>96</v>
      </c>
      <c r="P137" s="169" t="str">
        <f t="shared" si="137"/>
        <v>11:30 AM SHS</v>
      </c>
      <c r="Q137" s="165" t="str" cm="1">
        <f t="array" ref="Q137">IF(COUNTIF(T$9:T$114,T137)=2,IF(ISNA(_xlfn.IFS(MATCH(T137,T$1:T$114,0)&lt;33,"3rd/4th Boys",MATCH(T137,T$1:T$114,0)&lt;53,"3rd/4th Girls",MATCH(T137,T$1:T$114,0)&lt;67,"5th/6th Boys",MATCH(T137,T$1:T$114,0)&lt;90,"5th/6th Girls",MATCH(T137,T$1:T$114,0)&lt;107,"7th-9th Boys",MATCH(T137,T$1:T$114,0)&lt;116,"7th-9th Girls")),"",_xlfn.IFS(MATCH(T137,T$1:T$114,0)&lt;33,"3rd/4th Boys",MATCH(T137,T$1:T$114,0)&lt;53,"3rd/4th Girls",MATCH(T137,T$1:T$114,0)&lt;67,"5th/6th Boys",MATCH(T137,T$1:T$114,0)&lt;90,"5th/6th Girls",MATCH(T137,T$1:T$114,0)&lt;107,"7th-9th Boys",MATCH(T137,T$1:T$114,0)&lt;116,"7th-9th Girls")), "")</f>
        <v/>
      </c>
      <c r="R137" s="167">
        <v>0.47916666666666669</v>
      </c>
      <c r="S137" s="168" t="s">
        <v>96</v>
      </c>
      <c r="T137" s="169" t="str">
        <f t="shared" si="138"/>
        <v>11:30 AM SHS</v>
      </c>
      <c r="U137" s="166" t="str" cm="1">
        <f t="array" ref="U137">IF(COUNTIF(X$9:X$114,X137)=2,IF(ISNA(_xlfn.IFS(MATCH(X137,X$1:X$114,0)&lt;33,"3rd/4th Boys",MATCH(X137,X$1:X$114,0)&lt;53,"3rd/4th Girls",MATCH(X137,X$1:X$114,0)&lt;67,"5th/6th Boys",MATCH(X137,X$1:X$114,0)&lt;90,"5th/6th Girls",MATCH(X137,X$1:X$114,0)&lt;107,"7th-9th Boys",MATCH(X137,X$1:X$114,0)&lt;116,"7th-9th Girls")),"",_xlfn.IFS(MATCH(X137,X$1:X$114,0)&lt;33,"3rd/4th Boys",MATCH(X137,X$1:X$114,0)&lt;53,"3rd/4th Girls",MATCH(X137,X$1:X$114,0)&lt;67,"5th/6th Boys",MATCH(X137,X$1:X$114,0)&lt;90,"5th/6th Girls",MATCH(X137,X$1:X$114,0)&lt;107,"7th-9th Boys",MATCH(X137,X$1:X$114,0)&lt;116,"7th-9th Girls")), "")</f>
        <v>3rd/4th Girls</v>
      </c>
      <c r="V137" s="167">
        <v>0.47916666666666669</v>
      </c>
      <c r="W137" s="168" t="s">
        <v>96</v>
      </c>
      <c r="X137" s="169" t="str">
        <f t="shared" si="139"/>
        <v>11:30 AM SHS</v>
      </c>
      <c r="Y137" s="166" t="str" cm="1">
        <f t="array" ref="Y137">IF(COUNTIF(AB$9:AB$114,AB137)=2,IF(ISNA(_xlfn.IFS(MATCH(AB137,AB$1:AB$114,0)&lt;33,"3rd/4th Boys",MATCH(AB137,AB$1:AB$114,0)&lt;53,"3rd/4th Girls",MATCH(AB137,AB$1:AB$114,0)&lt;67,"5th/6th Boys",MATCH(AB137,AB$1:AB$114,0)&lt;90,"5th/6th Girls",MATCH(AB137,AB$1:AB$114,0)&lt;107,"7th-9th Boys",MATCH(AB137,AB$1:AB$114,0)&lt;116,"7th-9th Girls")),"",_xlfn.IFS(MATCH(AB137,AB$1:AB$114,0)&lt;33,"3rd/4th Boys",MATCH(AB137,AB$1:AB$114,0)&lt;53,"3rd/4th Girls",MATCH(AB137,AB$1:AB$114,0)&lt;67,"5th/6th Boys",MATCH(AB137,AB$1:AB$114,0)&lt;90,"5th/6th Girls",MATCH(AB137,AB$1:AB$114,0)&lt;107,"7th-9th Boys",MATCH(AB137,AB$1:AB$114,0)&lt;116,"7th-9th Girls")), "")</f>
        <v>3rd/4th Girls</v>
      </c>
      <c r="Z137" s="167">
        <v>0.47916666666666669</v>
      </c>
      <c r="AA137" s="168" t="s">
        <v>96</v>
      </c>
      <c r="AB137" s="169" t="str">
        <f t="shared" si="140"/>
        <v>11:30 AM SHS</v>
      </c>
      <c r="AC137" s="166" t="str" cm="1">
        <f t="array" ref="AC137">IF(COUNTIF(AF$9:AF$114,AF137)=2,IF(ISNA(_xlfn.IFS(MATCH(AF137,AF$1:AF$114,0)&lt;33,"3rd/4th Boys",MATCH(AF137,AF$1:AF$114,0)&lt;53,"3rd/4th Girls",MATCH(AF137,AF$1:AF$114,0)&lt;67,"5th/6th Boys",MATCH(AF137,AF$1:AF$114,0)&lt;90,"5th/6th Girls",MATCH(AF137,AF$1:AF$114,0)&lt;107,"7th-9th Boys",MATCH(AF137,AF$1:AF$114,0)&lt;116,"7th-9th Girls")),"",_xlfn.IFS(MATCH(AF137,AF$1:AF$114,0)&lt;33,"3rd/4th Boys",MATCH(AF137,AF$1:AF$114,0)&lt;53,"3rd/4th Girls",MATCH(AF137,AF$1:AF$114,0)&lt;67,"5th/6th Boys",MATCH(AF137,AF$1:AF$114,0)&lt;90,"5th/6th Girls",MATCH(AF137,AF$1:AF$114,0)&lt;107,"7th-9th Boys",MATCH(AF137,AF$1:AF$114,0)&lt;116,"7th-9th Girls")), "")</f>
        <v/>
      </c>
      <c r="AD137" s="167">
        <v>0.47916666666666669</v>
      </c>
      <c r="AE137" s="168" t="s">
        <v>96</v>
      </c>
      <c r="AF137" s="170" t="str">
        <f t="shared" si="141"/>
        <v>11:30 AM SHS</v>
      </c>
      <c r="AG137" s="25"/>
      <c r="AH137"/>
      <c r="AI137"/>
      <c r="AJ137" s="25"/>
      <c r="AK137" s="25"/>
      <c r="AL137" s="25"/>
      <c r="AM137" s="25"/>
      <c r="AN137" s="25"/>
      <c r="AO137" s="25"/>
      <c r="AP137" s="25"/>
      <c r="AQ137" s="25"/>
      <c r="AR137" s="25"/>
      <c r="AS137" s="25"/>
      <c r="BH137"/>
      <c r="BI137" s="25"/>
      <c r="BJ137" s="25"/>
      <c r="BK137"/>
      <c r="BL137"/>
    </row>
    <row r="138" spans="1:64" s="15" customFormat="1" x14ac:dyDescent="0.3">
      <c r="A138" s="166" t="str" cm="1">
        <f t="array" ref="A138">IF(ISNA(_xlfn.IFS(MATCH(D138,D$1:D$114,0)&lt;33,"3rd/4th Boys",MATCH(D138,D$1:D$114,0)&lt;53,"3rd/4th Girls",MATCH(D138,D$1:D$114,0)&lt;67,"5th/6th Boys",MATCH(D138,D$1:D$114,0)&lt;90,"5th/6th Girls",MATCH(D138,D$1:D$114,0)&lt;107,"7th-9th Boys",MATCH(D138,D$1:D$114,0)&lt;116,"7th-9th Girls")),"",_xlfn.IFS(MATCH(D138,D$1:D$114,0)&lt;33,"3rd/4th Boys",MATCH(D138,D$1:D$114,0)&lt;53,"3rd/4th Girls",MATCH(D138,D$1:D$114,0)&lt;67,"5th/6th Boys",MATCH(D138,D$1:D$114,0)&lt;90,"5th/6th Girls",MATCH(D138,D$1:D$114,0)&lt;107,"7th-9th Boys",MATCH(D138,D$1:D$114,0)&lt;116,"7th-9th Girls"))</f>
        <v>3rd/4th Girls</v>
      </c>
      <c r="B138" s="167">
        <v>0.53125</v>
      </c>
      <c r="C138" s="168" t="s">
        <v>96</v>
      </c>
      <c r="D138" s="169" t="str">
        <f t="shared" ref="D138:D139" si="143">TEXT(B138,"h:mm AM/PM")&amp;" "&amp;C138</f>
        <v>12:45 PM SHS</v>
      </c>
      <c r="E138" s="165" t="str" cm="1">
        <f t="array" ref="E138">IF(ISNA(_xlfn.IFS(MATCH(H138,H$1:H$114,0)&lt;33,"3rd/4th Boys",MATCH(H138,H$1:H$114,0)&lt;53,"3rd/4th Girls",MATCH(H138,H$1:H$114,0)&lt;67,"5th/6th Boys",MATCH(H138,H$1:H$114,0)&lt;90,"5th/6th Girls",MATCH(H138,H$1:H$114,0)&lt;107,"7th-9th Boys",MATCH(H138,H$1:H$114,0)&lt;116,"7th-9th Girls")),"",_xlfn.IFS(MATCH(H138,H$1:H$114,0)&lt;33,"3rd/4th Boys",MATCH(H138,H$1:H$114,0)&lt;53,"3rd/4th Girls",MATCH(H138,H$1:H$114,0)&lt;67,"5th/6th Boys",MATCH(H138,H$1:H$114,0)&lt;90,"5th/6th Girls",MATCH(H138,H$1:H$114,0)&lt;107,"7th-9th Boys",MATCH(H138,H$1:H$114,0)&lt;116,"7th-9th Girls"))</f>
        <v/>
      </c>
      <c r="F138" s="167">
        <v>0.53125</v>
      </c>
      <c r="G138" s="168" t="s">
        <v>96</v>
      </c>
      <c r="H138" s="169" t="str">
        <f t="shared" si="142"/>
        <v>12:45 PM SHS</v>
      </c>
      <c r="I138" s="166" t="str" cm="1">
        <f t="array" ref="I138">IF(ISNA(_xlfn.IFS(MATCH(L138,L$1:L$114,0)&lt;33,"3rd/4th Boys",MATCH(L138,L$1:L$114,0)&lt;53,"3rd/4th Girls",MATCH(L138,L$1:L$114,0)&lt;67,"5th/6th Boys",MATCH(L138,L$1:L$114,0)&lt;90,"5th/6th Girls",MATCH(L138,L$1:L$114,0)&lt;107,"7th-9th Boys",MATCH(L138,L$1:L$114,0)&lt;116,"7th-9th Girls")),"",_xlfn.IFS(MATCH(L138,L$1:L$114,0)&lt;33,"3rd/4th Boys",MATCH(L138,L$1:L$114,0)&lt;53,"3rd/4th Girls",MATCH(L138,L$1:L$114,0)&lt;67,"5th/6th Boys",MATCH(L138,L$1:L$114,0)&lt;90,"5th/6th Girls",MATCH(L138,L$1:L$114,0)&lt;107,"7th-9th Boys",MATCH(L138,L$1:L$114,0)&lt;116,"7th-9th Girls"))</f>
        <v/>
      </c>
      <c r="J138" s="167">
        <v>0.53125</v>
      </c>
      <c r="K138" s="168" t="s">
        <v>96</v>
      </c>
      <c r="L138" s="169" t="str">
        <f t="shared" si="136"/>
        <v>12:45 PM SHS</v>
      </c>
      <c r="M138" s="166" t="str" cm="1">
        <f t="array" ref="M138">IF(ISNA(_xlfn.IFS(MATCH(P138,P$1:P$114,0)&lt;33,"3rd/4th Boys",MATCH(P138,P$1:P$114,0)&lt;53,"3rd/4th Girls",MATCH(P138,P$1:P$114,0)&lt;67,"5th/6th Boys",MATCH(P138,P$1:P$114,0)&lt;90,"5th/6th Girls",MATCH(P138,P$1:P$114,0)&lt;107,"7th-9th Boys",MATCH(P138,P$1:P$114,0)&lt;116,"7th-9th Girls")),"",_xlfn.IFS(MATCH(P138,P$1:P$114,0)&lt;33,"3rd/4th Boys",MATCH(P138,P$1:P$114,0)&lt;53,"3rd/4th Girls",MATCH(P138,P$1:P$114,0)&lt;67,"5th/6th Boys",MATCH(P138,P$1:P$114,0)&lt;90,"5th/6th Girls",MATCH(P138,P$1:P$114,0)&lt;107,"7th-9th Boys",MATCH(P138,P$1:P$114,0)&lt;116,"7th-9th Girls"))</f>
        <v/>
      </c>
      <c r="N138" s="167">
        <v>0.53125</v>
      </c>
      <c r="O138" s="168" t="s">
        <v>96</v>
      </c>
      <c r="P138" s="169" t="str">
        <f t="shared" si="137"/>
        <v>12:45 PM SHS</v>
      </c>
      <c r="Q138" s="165" t="str" cm="1">
        <f t="array" ref="Q138">IF(ISNA(_xlfn.IFS(MATCH(T138,T$1:T$114,0)&lt;33,"3rd/4th Boys",MATCH(T138,T$1:T$114,0)&lt;53,"3rd/4th Girls",MATCH(T138,T$1:T$114,0)&lt;67,"5th/6th Boys",MATCH(T138,T$1:T$114,0)&lt;90,"5th/6th Girls",MATCH(T138,T$1:T$114,0)&lt;107,"7th-9th Boys",MATCH(T138,T$1:T$114,0)&lt;116,"7th-9th Girls")),"",_xlfn.IFS(MATCH(T138,T$1:T$114,0)&lt;33,"3rd/4th Boys",MATCH(T138,T$1:T$114,0)&lt;53,"3rd/4th Girls",MATCH(T138,T$1:T$114,0)&lt;67,"5th/6th Boys",MATCH(T138,T$1:T$114,0)&lt;90,"5th/6th Girls",MATCH(T138,T$1:T$114,0)&lt;107,"7th-9th Boys",MATCH(T138,T$1:T$114,0)&lt;116,"7th-9th Girls"))</f>
        <v/>
      </c>
      <c r="R138" s="167">
        <v>0.53125</v>
      </c>
      <c r="S138" s="168" t="s">
        <v>96</v>
      </c>
      <c r="T138" s="169" t="str">
        <f t="shared" si="138"/>
        <v>12:45 PM SHS</v>
      </c>
      <c r="U138" s="166" t="str" cm="1">
        <f t="array" ref="U138">IF(ISNA(_xlfn.IFS(MATCH(X138,X$1:X$114,0)&lt;33,"3rd/4th Boys",MATCH(X138,X$1:X$114,0)&lt;53,"3rd/4th Girls",MATCH(X138,X$1:X$114,0)&lt;67,"5th/6th Boys",MATCH(X138,X$1:X$114,0)&lt;90,"5th/6th Girls",MATCH(X138,X$1:X$114,0)&lt;107,"7th-9th Boys",MATCH(X138,X$1:X$114,0)&lt;116,"7th-9th Girls")),"",_xlfn.IFS(MATCH(X138,X$1:X$114,0)&lt;33,"3rd/4th Boys",MATCH(X138,X$1:X$114,0)&lt;53,"3rd/4th Girls",MATCH(X138,X$1:X$114,0)&lt;67,"5th/6th Boys",MATCH(X138,X$1:X$114,0)&lt;90,"5th/6th Girls",MATCH(X138,X$1:X$114,0)&lt;107,"7th-9th Boys",MATCH(X138,X$1:X$114,0)&lt;116,"7th-9th Girls"))</f>
        <v>3rd/4th Boys</v>
      </c>
      <c r="V138" s="167">
        <v>0.53125</v>
      </c>
      <c r="W138" s="168" t="s">
        <v>96</v>
      </c>
      <c r="X138" s="169" t="str">
        <f t="shared" si="139"/>
        <v>12:45 PM SHS</v>
      </c>
      <c r="Y138" s="166" t="str" cm="1">
        <f t="array" ref="Y138">IF(ISNA(_xlfn.IFS(MATCH(AB138,AB$1:AB$114,0)&lt;33,"3rd/4th Boys",MATCH(AB138,AB$1:AB$114,0)&lt;53,"3rd/4th Girls",MATCH(AB138,AB$1:AB$114,0)&lt;67,"5th/6th Boys",MATCH(AB138,AB$1:AB$114,0)&lt;90,"5th/6th Girls",MATCH(AB138,AB$1:AB$114,0)&lt;107,"7th-9th Boys",MATCH(AB138,AB$1:AB$114,0)&lt;116,"7th-9th Girls")),"",_xlfn.IFS(MATCH(AB138,AB$1:AB$114,0)&lt;33,"3rd/4th Boys",MATCH(AB138,AB$1:AB$114,0)&lt;53,"3rd/4th Girls",MATCH(AB138,AB$1:AB$114,0)&lt;67,"5th/6th Boys",MATCH(AB138,AB$1:AB$114,0)&lt;90,"5th/6th Girls",MATCH(AB138,AB$1:AB$114,0)&lt;107,"7th-9th Boys",MATCH(AB138,AB$1:AB$114,0)&lt;116,"7th-9th Girls"))</f>
        <v/>
      </c>
      <c r="Z138" s="167">
        <v>0.53125</v>
      </c>
      <c r="AA138" s="168" t="s">
        <v>96</v>
      </c>
      <c r="AB138" s="169" t="str">
        <f t="shared" si="140"/>
        <v>12:45 PM SHS</v>
      </c>
      <c r="AC138" s="166" t="str" cm="1">
        <f t="array" ref="AC138">IF(ISNA(_xlfn.IFS(MATCH(AF138,AF$1:AF$114,0)&lt;33,"3rd/4th Boys",MATCH(AF138,AF$1:AF$114,0)&lt;53,"3rd/4th Girls",MATCH(AF138,AF$1:AF$114,0)&lt;67,"5th/6th Boys",MATCH(AF138,AF$1:AF$114,0)&lt;90,"5th/6th Girls",MATCH(AF138,AF$1:AF$114,0)&lt;107,"7th-9th Boys",MATCH(AF138,AF$1:AF$114,0)&lt;116,"7th-9th Girls")),"",_xlfn.IFS(MATCH(AF138,AF$1:AF$114,0)&lt;33,"3rd/4th Boys",MATCH(AF138,AF$1:AF$114,0)&lt;53,"3rd/4th Girls",MATCH(AF138,AF$1:AF$114,0)&lt;67,"5th/6th Boys",MATCH(AF138,AF$1:AF$114,0)&lt;90,"5th/6th Girls",MATCH(AF138,AF$1:AF$114,0)&lt;107,"7th-9th Boys",MATCH(AF138,AF$1:AF$114,0)&lt;116,"7th-9th Girls"))</f>
        <v/>
      </c>
      <c r="AD138" s="167">
        <v>0.53125</v>
      </c>
      <c r="AE138" s="168" t="s">
        <v>96</v>
      </c>
      <c r="AF138" s="170" t="str">
        <f t="shared" si="141"/>
        <v>12:45 PM SHS</v>
      </c>
      <c r="AG138" s="25"/>
      <c r="AH138"/>
      <c r="AI138"/>
      <c r="AJ138" s="25"/>
      <c r="AK138" s="25"/>
      <c r="AL138" s="25"/>
      <c r="AM138" s="25"/>
      <c r="AN138" s="25"/>
      <c r="AO138" s="25"/>
      <c r="AP138" s="25"/>
      <c r="AQ138" s="25"/>
      <c r="AR138" s="25"/>
      <c r="AS138" s="25"/>
      <c r="BH138"/>
      <c r="BI138" s="25"/>
      <c r="BJ138" s="25"/>
      <c r="BK138"/>
      <c r="BL138"/>
    </row>
    <row r="139" spans="1:64" s="15" customFormat="1" x14ac:dyDescent="0.3">
      <c r="A139" s="166" t="str" cm="1">
        <f t="array" ref="A139">IF(COUNTIF(D$9:D$114,D139)=2,IF(ISNA(_xlfn.IFS(MATCH(D139,D$1:D$114,0)&lt;33,"3rd/4th Boys",MATCH(D139,D$1:D$114,0)&lt;53,"3rd/4th Girls",MATCH(D139,D$1:D$114,0)&lt;67,"5th/6th Boys",MATCH(D139,D$1:D$114,0)&lt;90,"5th/6th Girls",MATCH(D139,D$1:D$114,0)&lt;107,"7th-9th Boys",MATCH(D139,D$1:D$114,0)&lt;116,"7th-9th Girls")),"",_xlfn.IFS(MATCH(D139,D$1:D$114,0)&lt;33,"3rd/4th Boys",MATCH(D139,D$1:D$114,0)&lt;53,"3rd/4th Girls",MATCH(D139,D$1:D$114,0)&lt;67,"5th/6th Boys",MATCH(D139,D$1:D$114,0)&lt;90,"5th/6th Girls",MATCH(D139,D$1:D$114,0)&lt;107,"7th-9th Boys",MATCH(D139,D$1:D$114,0)&lt;116,"7th-9th Girls")), "")</f>
        <v>3rd/4th Girls</v>
      </c>
      <c r="B139" s="167">
        <v>0.53125</v>
      </c>
      <c r="C139" s="168" t="s">
        <v>96</v>
      </c>
      <c r="D139" s="169" t="str">
        <f t="shared" si="143"/>
        <v>12:45 PM SHS</v>
      </c>
      <c r="E139" s="165" t="str" cm="1">
        <f t="array" ref="E139">IF(COUNTIF(H$9:H$114,H139)=2,IF(ISNA(_xlfn.IFS(MATCH(H139,H$1:H$114,0)&lt;33,"3rd/4th Boys",MATCH(H139,H$1:H$114,0)&lt;53,"3rd/4th Girls",MATCH(H139,H$1:H$114,0)&lt;67,"5th/6th Boys",MATCH(H139,H$1:H$114,0)&lt;90,"5th/6th Girls",MATCH(H139,H$1:H$114,0)&lt;107,"7th-9th Boys",MATCH(H139,H$1:H$114,0)&lt;116,"7th-9th Girls")),"",_xlfn.IFS(MATCH(H139,H$1:H$114,0)&lt;33,"3rd/4th Boys",MATCH(H139,H$1:H$114,0)&lt;53,"3rd/4th Girls",MATCH(H139,H$1:H$114,0)&lt;67,"5th/6th Boys",MATCH(H139,H$1:H$114,0)&lt;90,"5th/6th Girls",MATCH(H139,H$1:H$114,0)&lt;107,"7th-9th Boys",MATCH(H139,H$1:H$114,0)&lt;116,"7th-9th Girls")), "")</f>
        <v/>
      </c>
      <c r="F139" s="167">
        <v>0.53125</v>
      </c>
      <c r="G139" s="168" t="s">
        <v>96</v>
      </c>
      <c r="H139" s="169" t="str">
        <f t="shared" si="142"/>
        <v>12:45 PM SHS</v>
      </c>
      <c r="I139" s="166" t="str" cm="1">
        <f t="array" ref="I139">IF(COUNTIF(L$9:L$114,L139)=2,IF(ISNA(_xlfn.IFS(MATCH(L139,L$1:L$114,0)&lt;33,"3rd/4th Boys",MATCH(L139,L$1:L$114,0)&lt;53,"3rd/4th Girls",MATCH(L139,L$1:L$114,0)&lt;67,"5th/6th Boys",MATCH(L139,L$1:L$114,0)&lt;90,"5th/6th Girls",MATCH(L139,L$1:L$114,0)&lt;107,"7th-9th Boys",MATCH(L139,L$1:L$114,0)&lt;116,"7th-9th Girls")),"",_xlfn.IFS(MATCH(L139,L$1:L$114,0)&lt;33,"3rd/4th Boys",MATCH(L139,L$1:L$114,0)&lt;53,"3rd/4th Girls",MATCH(L139,L$1:L$114,0)&lt;67,"5th/6th Boys",MATCH(L139,L$1:L$114,0)&lt;90,"5th/6th Girls",MATCH(L139,L$1:L$114,0)&lt;107,"7th-9th Boys",MATCH(L139,L$1:L$114,0)&lt;116,"7th-9th Girls")), "")</f>
        <v/>
      </c>
      <c r="J139" s="167">
        <v>0.53125</v>
      </c>
      <c r="K139" s="168" t="s">
        <v>96</v>
      </c>
      <c r="L139" s="169" t="str">
        <f t="shared" si="136"/>
        <v>12:45 PM SHS</v>
      </c>
      <c r="M139" s="166" t="str" cm="1">
        <f t="array" ref="M139">IF(COUNTIF(P$9:P$114,P139)=2,IF(ISNA(_xlfn.IFS(MATCH(P139,P$1:P$114,0)&lt;33,"3rd/4th Boys",MATCH(P139,P$1:P$114,0)&lt;53,"3rd/4th Girls",MATCH(P139,P$1:P$114,0)&lt;67,"5th/6th Boys",MATCH(P139,P$1:P$114,0)&lt;90,"5th/6th Girls",MATCH(P139,P$1:P$114,0)&lt;107,"7th-9th Boys",MATCH(P139,P$1:P$114,0)&lt;116,"7th-9th Girls")),"",_xlfn.IFS(MATCH(P139,P$1:P$114,0)&lt;33,"3rd/4th Boys",MATCH(P139,P$1:P$114,0)&lt;53,"3rd/4th Girls",MATCH(P139,P$1:P$114,0)&lt;67,"5th/6th Boys",MATCH(P139,P$1:P$114,0)&lt;90,"5th/6th Girls",MATCH(P139,P$1:P$114,0)&lt;107,"7th-9th Boys",MATCH(P139,P$1:P$114,0)&lt;116,"7th-9th Girls")), "")</f>
        <v/>
      </c>
      <c r="N139" s="167">
        <v>0.53125</v>
      </c>
      <c r="O139" s="168" t="s">
        <v>96</v>
      </c>
      <c r="P139" s="169" t="str">
        <f t="shared" si="137"/>
        <v>12:45 PM SHS</v>
      </c>
      <c r="Q139" s="165" t="str" cm="1">
        <f t="array" ref="Q139">IF(COUNTIF(T$9:T$114,T139)=2,IF(ISNA(_xlfn.IFS(MATCH(T139,T$1:T$114,0)&lt;33,"3rd/4th Boys",MATCH(T139,T$1:T$114,0)&lt;53,"3rd/4th Girls",MATCH(T139,T$1:T$114,0)&lt;67,"5th/6th Boys",MATCH(T139,T$1:T$114,0)&lt;90,"5th/6th Girls",MATCH(T139,T$1:T$114,0)&lt;107,"7th-9th Boys",MATCH(T139,T$1:T$114,0)&lt;116,"7th-9th Girls")),"",_xlfn.IFS(MATCH(T139,T$1:T$114,0)&lt;33,"3rd/4th Boys",MATCH(T139,T$1:T$114,0)&lt;53,"3rd/4th Girls",MATCH(T139,T$1:T$114,0)&lt;67,"5th/6th Boys",MATCH(T139,T$1:T$114,0)&lt;90,"5th/6th Girls",MATCH(T139,T$1:T$114,0)&lt;107,"7th-9th Boys",MATCH(T139,T$1:T$114,0)&lt;116,"7th-9th Girls")), "")</f>
        <v/>
      </c>
      <c r="R139" s="167">
        <v>0.53125</v>
      </c>
      <c r="S139" s="168" t="s">
        <v>96</v>
      </c>
      <c r="T139" s="169" t="str">
        <f t="shared" si="138"/>
        <v>12:45 PM SHS</v>
      </c>
      <c r="U139" s="166" t="str" cm="1">
        <f t="array" ref="U139">IF(COUNTIF(X$9:X$114,X139)=2,IF(ISNA(_xlfn.IFS(MATCH(X139,X$1:X$114,0)&lt;33,"3rd/4th Boys",MATCH(X139,X$1:X$114,0)&lt;53,"3rd/4th Girls",MATCH(X139,X$1:X$114,0)&lt;67,"5th/6th Boys",MATCH(X139,X$1:X$114,0)&lt;90,"5th/6th Girls",MATCH(X139,X$1:X$114,0)&lt;107,"7th-9th Boys",MATCH(X139,X$1:X$114,0)&lt;116,"7th-9th Girls")),"",_xlfn.IFS(MATCH(X139,X$1:X$114,0)&lt;33,"3rd/4th Boys",MATCH(X139,X$1:X$114,0)&lt;53,"3rd/4th Girls",MATCH(X139,X$1:X$114,0)&lt;67,"5th/6th Boys",MATCH(X139,X$1:X$114,0)&lt;90,"5th/6th Girls",MATCH(X139,X$1:X$114,0)&lt;107,"7th-9th Boys",MATCH(X139,X$1:X$114,0)&lt;116,"7th-9th Girls")), "")</f>
        <v/>
      </c>
      <c r="V139" s="167">
        <v>0.53125</v>
      </c>
      <c r="W139" s="168" t="s">
        <v>96</v>
      </c>
      <c r="X139" s="169" t="str">
        <f t="shared" si="139"/>
        <v>12:45 PM SHS</v>
      </c>
      <c r="Y139" s="166" t="str" cm="1">
        <f t="array" ref="Y139">IF(COUNTIF(AB$9:AB$114,AB139)=2,IF(ISNA(_xlfn.IFS(MATCH(AB139,AB$1:AB$114,0)&lt;33,"3rd/4th Boys",MATCH(AB139,AB$1:AB$114,0)&lt;53,"3rd/4th Girls",MATCH(AB139,AB$1:AB$114,0)&lt;67,"5th/6th Boys",MATCH(AB139,AB$1:AB$114,0)&lt;90,"5th/6th Girls",MATCH(AB139,AB$1:AB$114,0)&lt;107,"7th-9th Boys",MATCH(AB139,AB$1:AB$114,0)&lt;116,"7th-9th Girls")),"",_xlfn.IFS(MATCH(AB139,AB$1:AB$114,0)&lt;33,"3rd/4th Boys",MATCH(AB139,AB$1:AB$114,0)&lt;53,"3rd/4th Girls",MATCH(AB139,AB$1:AB$114,0)&lt;67,"5th/6th Boys",MATCH(AB139,AB$1:AB$114,0)&lt;90,"5th/6th Girls",MATCH(AB139,AB$1:AB$114,0)&lt;107,"7th-9th Boys",MATCH(AB139,AB$1:AB$114,0)&lt;116,"7th-9th Girls")), "")</f>
        <v/>
      </c>
      <c r="Z139" s="167">
        <v>0.53125</v>
      </c>
      <c r="AA139" s="168" t="s">
        <v>96</v>
      </c>
      <c r="AB139" s="169" t="str">
        <f t="shared" si="140"/>
        <v>12:45 PM SHS</v>
      </c>
      <c r="AC139" s="166" t="str" cm="1">
        <f t="array" ref="AC139">IF(COUNTIF(AF$9:AF$114,AF139)=2,IF(ISNA(_xlfn.IFS(MATCH(AF139,AF$1:AF$114,0)&lt;33,"3rd/4th Boys",MATCH(AF139,AF$1:AF$114,0)&lt;53,"3rd/4th Girls",MATCH(AF139,AF$1:AF$114,0)&lt;67,"5th/6th Boys",MATCH(AF139,AF$1:AF$114,0)&lt;90,"5th/6th Girls",MATCH(AF139,AF$1:AF$114,0)&lt;107,"7th-9th Boys",MATCH(AF139,AF$1:AF$114,0)&lt;116,"7th-9th Girls")),"",_xlfn.IFS(MATCH(AF139,AF$1:AF$114,0)&lt;33,"3rd/4th Boys",MATCH(AF139,AF$1:AF$114,0)&lt;53,"3rd/4th Girls",MATCH(AF139,AF$1:AF$114,0)&lt;67,"5th/6th Boys",MATCH(AF139,AF$1:AF$114,0)&lt;90,"5th/6th Girls",MATCH(AF139,AF$1:AF$114,0)&lt;107,"7th-9th Boys",MATCH(AF139,AF$1:AF$114,0)&lt;116,"7th-9th Girls")), "")</f>
        <v/>
      </c>
      <c r="AD139" s="167">
        <v>0.53125</v>
      </c>
      <c r="AE139" s="168" t="s">
        <v>96</v>
      </c>
      <c r="AF139" s="170" t="str">
        <f t="shared" si="141"/>
        <v>12:45 PM SHS</v>
      </c>
      <c r="AG139" s="25"/>
      <c r="AH139"/>
      <c r="AI139"/>
      <c r="AJ139" s="25"/>
      <c r="AK139" s="25"/>
      <c r="AL139" s="25"/>
      <c r="AM139" s="25"/>
      <c r="AN139" s="25"/>
      <c r="AO139" s="25"/>
      <c r="AP139" s="25"/>
      <c r="AQ139" s="25"/>
      <c r="AR139" s="25"/>
      <c r="AS139" s="25"/>
      <c r="BH139"/>
      <c r="BI139" s="25"/>
      <c r="BJ139" s="25"/>
      <c r="BK139"/>
      <c r="BL139"/>
    </row>
    <row r="140" spans="1:64" s="15" customFormat="1" x14ac:dyDescent="0.3">
      <c r="A140" s="166" t="str" cm="1">
        <f t="array" ref="A140">IF(ISNA(_xlfn.IFS(MATCH(D140,D$1:D$114,0)&lt;33,"3rd/4th Boys",MATCH(D140,D$1:D$114,0)&lt;53,"3rd/4th Girls",MATCH(D140,D$1:D$114,0)&lt;67,"5th/6th Boys",MATCH(D140,D$1:D$114,0)&lt;90,"5th/6th Girls",MATCH(D140,D$1:D$114,0)&lt;107,"7th-9th Boys",MATCH(D140,D$1:D$114,0)&lt;116,"7th-9th Girls")),"",_xlfn.IFS(MATCH(D140,D$1:D$114,0)&lt;33,"3rd/4th Boys",MATCH(D140,D$1:D$114,0)&lt;53,"3rd/4th Girls",MATCH(D140,D$1:D$114,0)&lt;67,"5th/6th Boys",MATCH(D140,D$1:D$114,0)&lt;90,"5th/6th Girls",MATCH(D140,D$1:D$114,0)&lt;107,"7th-9th Boys",MATCH(D140,D$1:D$114,0)&lt;116,"7th-9th Girls"))</f>
        <v/>
      </c>
      <c r="B140" s="167">
        <v>0.58333333333333337</v>
      </c>
      <c r="C140" s="168" t="s">
        <v>96</v>
      </c>
      <c r="D140" s="169" t="str">
        <f t="shared" ref="D140:D142" si="144">TEXT(B140,"h:mm AM/PM")&amp;" "&amp;C140</f>
        <v>2:00 PM SHS</v>
      </c>
      <c r="E140" s="165" t="str" cm="1">
        <f t="array" ref="E140">IF(ISNA(_xlfn.IFS(MATCH(H140,H$1:H$114,0)&lt;33,"3rd/4th Boys",MATCH(H140,H$1:H$114,0)&lt;53,"3rd/4th Girls",MATCH(H140,H$1:H$114,0)&lt;67,"5th/6th Boys",MATCH(H140,H$1:H$114,0)&lt;90,"5th/6th Girls",MATCH(H140,H$1:H$114,0)&lt;107,"7th-9th Boys",MATCH(H140,H$1:H$114,0)&lt;116,"7th-9th Girls")),"",_xlfn.IFS(MATCH(H140,H$1:H$114,0)&lt;33,"3rd/4th Boys",MATCH(H140,H$1:H$114,0)&lt;53,"3rd/4th Girls",MATCH(H140,H$1:H$114,0)&lt;67,"5th/6th Boys",MATCH(H140,H$1:H$114,0)&lt;90,"5th/6th Girls",MATCH(H140,H$1:H$114,0)&lt;107,"7th-9th Boys",MATCH(H140,H$1:H$114,0)&lt;116,"7th-9th Girls"))</f>
        <v/>
      </c>
      <c r="F140" s="167">
        <v>0.58333333333333337</v>
      </c>
      <c r="G140" s="168" t="s">
        <v>96</v>
      </c>
      <c r="H140" s="169" t="str">
        <f t="shared" ref="H140:H142" si="145">TEXT(F140,"h:mm AM/PM")&amp;" "&amp;G140</f>
        <v>2:00 PM SHS</v>
      </c>
      <c r="I140" s="166" t="str" cm="1">
        <f t="array" ref="I140">IF(ISNA(_xlfn.IFS(MATCH(L140,L$1:L$114,0)&lt;33,"3rd/4th Boys",MATCH(L140,L$1:L$114,0)&lt;53,"3rd/4th Girls",MATCH(L140,L$1:L$114,0)&lt;67,"5th/6th Boys",MATCH(L140,L$1:L$114,0)&lt;90,"5th/6th Girls",MATCH(L140,L$1:L$114,0)&lt;107,"7th-9th Boys",MATCH(L140,L$1:L$114,0)&lt;116,"7th-9th Girls")),"",_xlfn.IFS(MATCH(L140,L$1:L$114,0)&lt;33,"3rd/4th Boys",MATCH(L140,L$1:L$114,0)&lt;53,"3rd/4th Girls",MATCH(L140,L$1:L$114,0)&lt;67,"5th/6th Boys",MATCH(L140,L$1:L$114,0)&lt;90,"5th/6th Girls",MATCH(L140,L$1:L$114,0)&lt;107,"7th-9th Boys",MATCH(L140,L$1:L$114,0)&lt;116,"7th-9th Girls"))</f>
        <v/>
      </c>
      <c r="J140" s="167">
        <v>0.58333333333333337</v>
      </c>
      <c r="K140" s="168" t="s">
        <v>96</v>
      </c>
      <c r="L140" s="169" t="str">
        <f t="shared" ref="L140:L142" si="146">TEXT(J140,"h:mm AM/PM")&amp;" "&amp;K140</f>
        <v>2:00 PM SHS</v>
      </c>
      <c r="M140" s="166" t="str" cm="1">
        <f t="array" ref="M140">IF(ISNA(_xlfn.IFS(MATCH(P140,P$1:P$114,0)&lt;33,"3rd/4th Boys",MATCH(P140,P$1:P$114,0)&lt;53,"3rd/4th Girls",MATCH(P140,P$1:P$114,0)&lt;67,"5th/6th Boys",MATCH(P140,P$1:P$114,0)&lt;90,"5th/6th Girls",MATCH(P140,P$1:P$114,0)&lt;107,"7th-9th Boys",MATCH(P140,P$1:P$114,0)&lt;116,"7th-9th Girls")),"",_xlfn.IFS(MATCH(P140,P$1:P$114,0)&lt;33,"3rd/4th Boys",MATCH(P140,P$1:P$114,0)&lt;53,"3rd/4th Girls",MATCH(P140,P$1:P$114,0)&lt;67,"5th/6th Boys",MATCH(P140,P$1:P$114,0)&lt;90,"5th/6th Girls",MATCH(P140,P$1:P$114,0)&lt;107,"7th-9th Boys",MATCH(P140,P$1:P$114,0)&lt;116,"7th-9th Girls"))</f>
        <v/>
      </c>
      <c r="N140" s="167">
        <v>0.58333333333333337</v>
      </c>
      <c r="O140" s="168" t="s">
        <v>96</v>
      </c>
      <c r="P140" s="169" t="str">
        <f t="shared" ref="P140:P142" si="147">TEXT(N140,"h:mm AM/PM")&amp;" "&amp;O140</f>
        <v>2:00 PM SHS</v>
      </c>
      <c r="Q140" s="165" t="str" cm="1">
        <f t="array" ref="Q140">IF(ISNA(_xlfn.IFS(MATCH(T140,T$1:T$114,0)&lt;33,"3rd/4th Boys",MATCH(T140,T$1:T$114,0)&lt;53,"3rd/4th Girls",MATCH(T140,T$1:T$114,0)&lt;67,"5th/6th Boys",MATCH(T140,T$1:T$114,0)&lt;90,"5th/6th Girls",MATCH(T140,T$1:T$114,0)&lt;107,"7th-9th Boys",MATCH(T140,T$1:T$114,0)&lt;116,"7th-9th Girls")),"",_xlfn.IFS(MATCH(T140,T$1:T$114,0)&lt;33,"3rd/4th Boys",MATCH(T140,T$1:T$114,0)&lt;53,"3rd/4th Girls",MATCH(T140,T$1:T$114,0)&lt;67,"5th/6th Boys",MATCH(T140,T$1:T$114,0)&lt;90,"5th/6th Girls",MATCH(T140,T$1:T$114,0)&lt;107,"7th-9th Boys",MATCH(T140,T$1:T$114,0)&lt;116,"7th-9th Girls"))</f>
        <v/>
      </c>
      <c r="R140" s="167">
        <v>0.58333333333333337</v>
      </c>
      <c r="S140" s="168" t="s">
        <v>96</v>
      </c>
      <c r="T140" s="169" t="str">
        <f t="shared" ref="T140:T142" si="148">TEXT(R140,"h:mm AM/PM")&amp;" "&amp;S140</f>
        <v>2:00 PM SHS</v>
      </c>
      <c r="U140" s="166" t="str" cm="1">
        <f t="array" ref="U140">IF(ISNA(_xlfn.IFS(MATCH(X140,X$1:X$114,0)&lt;33,"3rd/4th Boys",MATCH(X140,X$1:X$114,0)&lt;53,"3rd/4th Girls",MATCH(X140,X$1:X$114,0)&lt;67,"5th/6th Boys",MATCH(X140,X$1:X$114,0)&lt;90,"5th/6th Girls",MATCH(X140,X$1:X$114,0)&lt;107,"7th-9th Boys",MATCH(X140,X$1:X$114,0)&lt;116,"7th-9th Girls")),"",_xlfn.IFS(MATCH(X140,X$1:X$114,0)&lt;33,"3rd/4th Boys",MATCH(X140,X$1:X$114,0)&lt;53,"3rd/4th Girls",MATCH(X140,X$1:X$114,0)&lt;67,"5th/6th Boys",MATCH(X140,X$1:X$114,0)&lt;90,"5th/6th Girls",MATCH(X140,X$1:X$114,0)&lt;107,"7th-9th Boys",MATCH(X140,X$1:X$114,0)&lt;116,"7th-9th Girls"))</f>
        <v/>
      </c>
      <c r="V140" s="167">
        <v>0.58333333333333337</v>
      </c>
      <c r="W140" s="168" t="s">
        <v>96</v>
      </c>
      <c r="X140" s="169" t="str">
        <f t="shared" ref="X140:X142" si="149">TEXT(V140,"h:mm AM/PM")&amp;" "&amp;W140</f>
        <v>2:00 PM SHS</v>
      </c>
      <c r="Y140" s="166" t="str" cm="1">
        <f t="array" ref="Y140">IF(ISNA(_xlfn.IFS(MATCH(AB140,AB$1:AB$114,0)&lt;33,"3rd/4th Boys",MATCH(AB140,AB$1:AB$114,0)&lt;53,"3rd/4th Girls",MATCH(AB140,AB$1:AB$114,0)&lt;67,"5th/6th Boys",MATCH(AB140,AB$1:AB$114,0)&lt;90,"5th/6th Girls",MATCH(AB140,AB$1:AB$114,0)&lt;107,"7th-9th Boys",MATCH(AB140,AB$1:AB$114,0)&lt;116,"7th-9th Girls")),"",_xlfn.IFS(MATCH(AB140,AB$1:AB$114,0)&lt;33,"3rd/4th Boys",MATCH(AB140,AB$1:AB$114,0)&lt;53,"3rd/4th Girls",MATCH(AB140,AB$1:AB$114,0)&lt;67,"5th/6th Boys",MATCH(AB140,AB$1:AB$114,0)&lt;90,"5th/6th Girls",MATCH(AB140,AB$1:AB$114,0)&lt;107,"7th-9th Boys",MATCH(AB140,AB$1:AB$114,0)&lt;116,"7th-9th Girls"))</f>
        <v/>
      </c>
      <c r="Z140" s="167">
        <v>0.58333333333333337</v>
      </c>
      <c r="AA140" s="168" t="s">
        <v>96</v>
      </c>
      <c r="AB140" s="169" t="str">
        <f t="shared" ref="AB140:AB142" si="150">TEXT(Z140,"h:mm AM/PM")&amp;" "&amp;AA140</f>
        <v>2:00 PM SHS</v>
      </c>
      <c r="AC140" s="166" t="str" cm="1">
        <f t="array" ref="AC140">IF(ISNA(_xlfn.IFS(MATCH(AF140,AF$1:AF$114,0)&lt;33,"3rd/4th Boys",MATCH(AF140,AF$1:AF$114,0)&lt;53,"3rd/4th Girls",MATCH(AF140,AF$1:AF$114,0)&lt;67,"5th/6th Boys",MATCH(AF140,AF$1:AF$114,0)&lt;90,"5th/6th Girls",MATCH(AF140,AF$1:AF$114,0)&lt;107,"7th-9th Boys",MATCH(AF140,AF$1:AF$114,0)&lt;116,"7th-9th Girls")),"",_xlfn.IFS(MATCH(AF140,AF$1:AF$114,0)&lt;33,"3rd/4th Boys",MATCH(AF140,AF$1:AF$114,0)&lt;53,"3rd/4th Girls",MATCH(AF140,AF$1:AF$114,0)&lt;67,"5th/6th Boys",MATCH(AF140,AF$1:AF$114,0)&lt;90,"5th/6th Girls",MATCH(AF140,AF$1:AF$114,0)&lt;107,"7th-9th Boys",MATCH(AF140,AF$1:AF$114,0)&lt;116,"7th-9th Girls"))</f>
        <v/>
      </c>
      <c r="AD140" s="167">
        <v>0.58333333333333337</v>
      </c>
      <c r="AE140" s="168" t="s">
        <v>96</v>
      </c>
      <c r="AF140" s="170" t="str">
        <f t="shared" ref="AF140:AF142" si="151">TEXT(AD140,"h:mm AM/PM")&amp;" "&amp;AE140</f>
        <v>2:00 PM SHS</v>
      </c>
      <c r="AG140" s="25"/>
      <c r="AH140"/>
      <c r="AI140"/>
      <c r="AJ140" s="25"/>
      <c r="AK140" s="25"/>
      <c r="AL140" s="25"/>
      <c r="AM140" s="25"/>
      <c r="AN140" s="25"/>
      <c r="AO140" s="25"/>
      <c r="AP140" s="25"/>
      <c r="AQ140" s="25"/>
      <c r="AR140" s="25"/>
      <c r="AS140" s="25"/>
      <c r="BH140"/>
      <c r="BI140" s="25"/>
      <c r="BJ140" s="25"/>
      <c r="BK140"/>
      <c r="BL140"/>
    </row>
    <row r="141" spans="1:64" s="15" customFormat="1" x14ac:dyDescent="0.3">
      <c r="A141" s="166" t="str" cm="1">
        <f t="array" ref="A141">IF(COUNTIF(D$9:D$114,D141)=2,IF(ISNA(_xlfn.IFS(MATCH(D141,D$1:D$114,0)&lt;33,"3rd/4th Boys",MATCH(D141,D$1:D$114,0)&lt;53,"3rd/4th Girls",MATCH(D141,D$1:D$114,0)&lt;67,"5th/6th Boys",MATCH(D141,D$1:D$114,0)&lt;90,"5th/6th Girls",MATCH(D141,D$1:D$114,0)&lt;107,"7th-9th Boys",MATCH(D141,D$1:D$114,0)&lt;116,"7th-9th Girls")),"",_xlfn.IFS(MATCH(D141,D$1:D$114,0)&lt;33,"3rd/4th Boys",MATCH(D141,D$1:D$114,0)&lt;53,"3rd/4th Girls",MATCH(D141,D$1:D$114,0)&lt;67,"5th/6th Boys",MATCH(D141,D$1:D$114,0)&lt;90,"5th/6th Girls",MATCH(D141,D$1:D$114,0)&lt;107,"7th-9th Boys",MATCH(D141,D$1:D$114,0)&lt;116,"7th-9th Girls")), "")</f>
        <v/>
      </c>
      <c r="B141" s="167">
        <v>0.58333333333333337</v>
      </c>
      <c r="C141" s="168" t="s">
        <v>96</v>
      </c>
      <c r="D141" s="169" t="str">
        <f t="shared" si="144"/>
        <v>2:00 PM SHS</v>
      </c>
      <c r="E141" s="165" t="str" cm="1">
        <f t="array" ref="E141">IF(COUNTIF(H$9:H$114,H141)=2,IF(ISNA(_xlfn.IFS(MATCH(H141,H$1:H$114,0)&lt;33,"3rd/4th Boys",MATCH(H141,H$1:H$114,0)&lt;53,"3rd/4th Girls",MATCH(H141,H$1:H$114,0)&lt;67,"5th/6th Boys",MATCH(H141,H$1:H$114,0)&lt;90,"5th/6th Girls",MATCH(H141,H$1:H$114,0)&lt;107,"7th-9th Boys",MATCH(H141,H$1:H$114,0)&lt;116,"7th-9th Girls")),"",_xlfn.IFS(MATCH(H141,H$1:H$114,0)&lt;33,"3rd/4th Boys",MATCH(H141,H$1:H$114,0)&lt;53,"3rd/4th Girls",MATCH(H141,H$1:H$114,0)&lt;67,"5th/6th Boys",MATCH(H141,H$1:H$114,0)&lt;90,"5th/6th Girls",MATCH(H141,H$1:H$114,0)&lt;107,"7th-9th Boys",MATCH(H141,H$1:H$114,0)&lt;116,"7th-9th Girls")), "")</f>
        <v/>
      </c>
      <c r="F141" s="167">
        <v>0.58333333333333337</v>
      </c>
      <c r="G141" s="168" t="s">
        <v>96</v>
      </c>
      <c r="H141" s="169" t="str">
        <f t="shared" si="145"/>
        <v>2:00 PM SHS</v>
      </c>
      <c r="I141" s="166" t="str" cm="1">
        <f t="array" ref="I141">IF(COUNTIF(L$9:L$114,L141)=2,IF(ISNA(_xlfn.IFS(MATCH(L141,L$1:L$114,0)&lt;33,"3rd/4th Boys",MATCH(L141,L$1:L$114,0)&lt;53,"3rd/4th Girls",MATCH(L141,L$1:L$114,0)&lt;67,"5th/6th Boys",MATCH(L141,L$1:L$114,0)&lt;90,"5th/6th Girls",MATCH(L141,L$1:L$114,0)&lt;107,"7th-9th Boys",MATCH(L141,L$1:L$114,0)&lt;116,"7th-9th Girls")),"",_xlfn.IFS(MATCH(L141,L$1:L$114,0)&lt;33,"3rd/4th Boys",MATCH(L141,L$1:L$114,0)&lt;53,"3rd/4th Girls",MATCH(L141,L$1:L$114,0)&lt;67,"5th/6th Boys",MATCH(L141,L$1:L$114,0)&lt;90,"5th/6th Girls",MATCH(L141,L$1:L$114,0)&lt;107,"7th-9th Boys",MATCH(L141,L$1:L$114,0)&lt;116,"7th-9th Girls")), "")</f>
        <v/>
      </c>
      <c r="J141" s="167">
        <v>0.58333333333333337</v>
      </c>
      <c r="K141" s="168" t="s">
        <v>96</v>
      </c>
      <c r="L141" s="169" t="str">
        <f t="shared" si="146"/>
        <v>2:00 PM SHS</v>
      </c>
      <c r="M141" s="166" t="str" cm="1">
        <f t="array" ref="M141">IF(COUNTIF(P$9:P$114,P141)=2,IF(ISNA(_xlfn.IFS(MATCH(P141,P$1:P$114,0)&lt;33,"3rd/4th Boys",MATCH(P141,P$1:P$114,0)&lt;53,"3rd/4th Girls",MATCH(P141,P$1:P$114,0)&lt;67,"5th/6th Boys",MATCH(P141,P$1:P$114,0)&lt;90,"5th/6th Girls",MATCH(P141,P$1:P$114,0)&lt;107,"7th-9th Boys",MATCH(P141,P$1:P$114,0)&lt;116,"7th-9th Girls")),"",_xlfn.IFS(MATCH(P141,P$1:P$114,0)&lt;33,"3rd/4th Boys",MATCH(P141,P$1:P$114,0)&lt;53,"3rd/4th Girls",MATCH(P141,P$1:P$114,0)&lt;67,"5th/6th Boys",MATCH(P141,P$1:P$114,0)&lt;90,"5th/6th Girls",MATCH(P141,P$1:P$114,0)&lt;107,"7th-9th Boys",MATCH(P141,P$1:P$114,0)&lt;116,"7th-9th Girls")), "")</f>
        <v/>
      </c>
      <c r="N141" s="167">
        <v>0.58333333333333337</v>
      </c>
      <c r="O141" s="168" t="s">
        <v>96</v>
      </c>
      <c r="P141" s="169" t="str">
        <f t="shared" si="147"/>
        <v>2:00 PM SHS</v>
      </c>
      <c r="Q141" s="165" t="str" cm="1">
        <f t="array" ref="Q141">IF(COUNTIF(T$9:T$114,T141)=2,IF(ISNA(_xlfn.IFS(MATCH(T141,T$1:T$114,0)&lt;33,"3rd/4th Boys",MATCH(T141,T$1:T$114,0)&lt;53,"3rd/4th Girls",MATCH(T141,T$1:T$114,0)&lt;67,"5th/6th Boys",MATCH(T141,T$1:T$114,0)&lt;90,"5th/6th Girls",MATCH(T141,T$1:T$114,0)&lt;107,"7th-9th Boys",MATCH(T141,T$1:T$114,0)&lt;116,"7th-9th Girls")),"",_xlfn.IFS(MATCH(T141,T$1:T$114,0)&lt;33,"3rd/4th Boys",MATCH(T141,T$1:T$114,0)&lt;53,"3rd/4th Girls",MATCH(T141,T$1:T$114,0)&lt;67,"5th/6th Boys",MATCH(T141,T$1:T$114,0)&lt;90,"5th/6th Girls",MATCH(T141,T$1:T$114,0)&lt;107,"7th-9th Boys",MATCH(T141,T$1:T$114,0)&lt;116,"7th-9th Girls")), "")</f>
        <v/>
      </c>
      <c r="R141" s="167">
        <v>0.58333333333333337</v>
      </c>
      <c r="S141" s="168" t="s">
        <v>96</v>
      </c>
      <c r="T141" s="169" t="str">
        <f t="shared" si="148"/>
        <v>2:00 PM SHS</v>
      </c>
      <c r="U141" s="166" t="str" cm="1">
        <f t="array" ref="U141">IF(COUNTIF(X$9:X$114,X141)=2,IF(ISNA(_xlfn.IFS(MATCH(X141,X$1:X$114,0)&lt;33,"3rd/4th Boys",MATCH(X141,X$1:X$114,0)&lt;53,"3rd/4th Girls",MATCH(X141,X$1:X$114,0)&lt;67,"5th/6th Boys",MATCH(X141,X$1:X$114,0)&lt;90,"5th/6th Girls",MATCH(X141,X$1:X$114,0)&lt;107,"7th-9th Boys",MATCH(X141,X$1:X$114,0)&lt;116,"7th-9th Girls")),"",_xlfn.IFS(MATCH(X141,X$1:X$114,0)&lt;33,"3rd/4th Boys",MATCH(X141,X$1:X$114,0)&lt;53,"3rd/4th Girls",MATCH(X141,X$1:X$114,0)&lt;67,"5th/6th Boys",MATCH(X141,X$1:X$114,0)&lt;90,"5th/6th Girls",MATCH(X141,X$1:X$114,0)&lt;107,"7th-9th Boys",MATCH(X141,X$1:X$114,0)&lt;116,"7th-9th Girls")), "")</f>
        <v/>
      </c>
      <c r="V141" s="167">
        <v>0.58333333333333337</v>
      </c>
      <c r="W141" s="168" t="s">
        <v>96</v>
      </c>
      <c r="X141" s="169" t="str">
        <f t="shared" si="149"/>
        <v>2:00 PM SHS</v>
      </c>
      <c r="Y141" s="166" t="str" cm="1">
        <f t="array" ref="Y141">IF(COUNTIF(AB$9:AB$114,AB141)=2,IF(ISNA(_xlfn.IFS(MATCH(AB141,AB$1:AB$114,0)&lt;33,"3rd/4th Boys",MATCH(AB141,AB$1:AB$114,0)&lt;53,"3rd/4th Girls",MATCH(AB141,AB$1:AB$114,0)&lt;67,"5th/6th Boys",MATCH(AB141,AB$1:AB$114,0)&lt;90,"5th/6th Girls",MATCH(AB141,AB$1:AB$114,0)&lt;107,"7th-9th Boys",MATCH(AB141,AB$1:AB$114,0)&lt;116,"7th-9th Girls")),"",_xlfn.IFS(MATCH(AB141,AB$1:AB$114,0)&lt;33,"3rd/4th Boys",MATCH(AB141,AB$1:AB$114,0)&lt;53,"3rd/4th Girls",MATCH(AB141,AB$1:AB$114,0)&lt;67,"5th/6th Boys",MATCH(AB141,AB$1:AB$114,0)&lt;90,"5th/6th Girls",MATCH(AB141,AB$1:AB$114,0)&lt;107,"7th-9th Boys",MATCH(AB141,AB$1:AB$114,0)&lt;116,"7th-9th Girls")), "")</f>
        <v/>
      </c>
      <c r="Z141" s="167">
        <v>0.58333333333333337</v>
      </c>
      <c r="AA141" s="168" t="s">
        <v>96</v>
      </c>
      <c r="AB141" s="169" t="str">
        <f t="shared" si="150"/>
        <v>2:00 PM SHS</v>
      </c>
      <c r="AC141" s="166" t="str" cm="1">
        <f t="array" ref="AC141">IF(COUNTIF(AF$9:AF$114,AF141)=2,IF(ISNA(_xlfn.IFS(MATCH(AF141,AF$1:AF$114,0)&lt;33,"3rd/4th Boys",MATCH(AF141,AF$1:AF$114,0)&lt;53,"3rd/4th Girls",MATCH(AF141,AF$1:AF$114,0)&lt;67,"5th/6th Boys",MATCH(AF141,AF$1:AF$114,0)&lt;90,"5th/6th Girls",MATCH(AF141,AF$1:AF$114,0)&lt;107,"7th-9th Boys",MATCH(AF141,AF$1:AF$114,0)&lt;116,"7th-9th Girls")),"",_xlfn.IFS(MATCH(AF141,AF$1:AF$114,0)&lt;33,"3rd/4th Boys",MATCH(AF141,AF$1:AF$114,0)&lt;53,"3rd/4th Girls",MATCH(AF141,AF$1:AF$114,0)&lt;67,"5th/6th Boys",MATCH(AF141,AF$1:AF$114,0)&lt;90,"5th/6th Girls",MATCH(AF141,AF$1:AF$114,0)&lt;107,"7th-9th Boys",MATCH(AF141,AF$1:AF$114,0)&lt;116,"7th-9th Girls")), "")</f>
        <v/>
      </c>
      <c r="AD141" s="167">
        <v>0.58333333333333337</v>
      </c>
      <c r="AE141" s="168" t="s">
        <v>96</v>
      </c>
      <c r="AF141" s="170" t="str">
        <f t="shared" si="151"/>
        <v>2:00 PM SHS</v>
      </c>
      <c r="AG141" s="25"/>
      <c r="AH141"/>
      <c r="AI141"/>
      <c r="AJ141" s="25"/>
      <c r="AK141" s="25"/>
      <c r="AL141" s="25"/>
      <c r="AM141" s="25"/>
      <c r="AN141" s="25"/>
      <c r="AO141" s="25"/>
      <c r="AP141" s="25"/>
      <c r="AQ141" s="25"/>
      <c r="AR141" s="25"/>
      <c r="AS141" s="25"/>
      <c r="BH141"/>
      <c r="BI141" s="25"/>
      <c r="BJ141" s="25"/>
      <c r="BK141"/>
      <c r="BL141"/>
    </row>
    <row r="142" spans="1:64" s="15" customFormat="1" x14ac:dyDescent="0.3">
      <c r="A142" s="165" t="str" cm="1">
        <f t="array" ref="A142">IF(ISNA(_xlfn.IFS(MATCH(D142,D$1:D$114,0)&lt;33,"3rd/4th Boys",MATCH(D142,D$1:D$114,0)&lt;53,"3rd/4th Girls",MATCH(D142,D$1:D$114,0)&lt;67,"5th/6th Boys",MATCH(D142,D$1:D$114,0)&lt;90,"5th/6th Girls",MATCH(D142,D$1:D$114,0)&lt;107,"7th-9th Boys",MATCH(D142,D$1:D$114,0)&lt;116,"7th-9th Girls")),"",_xlfn.IFS(MATCH(D142,D$1:D$114,0)&lt;33,"3rd/4th Boys",MATCH(D142,D$1:D$114,0)&lt;53,"3rd/4th Girls",MATCH(D142,D$1:D$114,0)&lt;67,"5th/6th Boys",MATCH(D142,D$1:D$114,0)&lt;90,"5th/6th Girls",MATCH(D142,D$1:D$114,0)&lt;107,"7th-9th Boys",MATCH(D142,D$1:D$114,0)&lt;116,"7th-9th Girls"))</f>
        <v/>
      </c>
      <c r="B142" s="167">
        <v>0.33333333333333331</v>
      </c>
      <c r="C142" s="168" t="s">
        <v>98</v>
      </c>
      <c r="D142" s="169" t="str">
        <f t="shared" si="144"/>
        <v>8:00 AM AMS</v>
      </c>
      <c r="E142" s="165" t="str" cm="1">
        <f t="array" ref="E142">IF(ISNA(_xlfn.IFS(MATCH(H142,H$1:H$114,0)&lt;33,"3rd/4th Boys",MATCH(H142,H$1:H$114,0)&lt;53,"3rd/4th Girls",MATCH(H142,H$1:H$114,0)&lt;67,"5th/6th Boys",MATCH(H142,H$1:H$114,0)&lt;90,"5th/6th Girls",MATCH(H142,H$1:H$114,0)&lt;107,"7th-9th Boys",MATCH(H142,H$1:H$114,0)&lt;116,"7th-9th Girls")),"",_xlfn.IFS(MATCH(H142,H$1:H$114,0)&lt;33,"3rd/4th Boys",MATCH(H142,H$1:H$114,0)&lt;53,"3rd/4th Girls",MATCH(H142,H$1:H$114,0)&lt;67,"5th/6th Boys",MATCH(H142,H$1:H$114,0)&lt;90,"5th/6th Girls",MATCH(H142,H$1:H$114,0)&lt;107,"7th-9th Boys",MATCH(H142,H$1:H$114,0)&lt;116,"7th-9th Girls"))</f>
        <v/>
      </c>
      <c r="F142" s="167">
        <v>0.33333333333333331</v>
      </c>
      <c r="G142" s="168" t="s">
        <v>98</v>
      </c>
      <c r="H142" s="169" t="str">
        <f t="shared" si="145"/>
        <v>8:00 AM AMS</v>
      </c>
      <c r="I142" s="165" t="str" cm="1">
        <f t="array" ref="I142">IF(ISNA(_xlfn.IFS(MATCH(L142,L$1:L$114,0)&lt;33,"3rd/4th Boys",MATCH(L142,L$1:L$114,0)&lt;53,"3rd/4th Girls",MATCH(L142,L$1:L$114,0)&lt;67,"5th/6th Boys",MATCH(L142,L$1:L$114,0)&lt;90,"5th/6th Girls",MATCH(L142,L$1:L$114,0)&lt;107,"7th-9th Boys",MATCH(L142,L$1:L$114,0)&lt;116,"7th-9th Girls")),"",_xlfn.IFS(MATCH(L142,L$1:L$114,0)&lt;33,"3rd/4th Boys",MATCH(L142,L$1:L$114,0)&lt;53,"3rd/4th Girls",MATCH(L142,L$1:L$114,0)&lt;67,"5th/6th Boys",MATCH(L142,L$1:L$114,0)&lt;90,"5th/6th Girls",MATCH(L142,L$1:L$114,0)&lt;107,"7th-9th Boys",MATCH(L142,L$1:L$114,0)&lt;116,"7th-9th Girls"))</f>
        <v/>
      </c>
      <c r="J142" s="167">
        <v>0.33333333333333331</v>
      </c>
      <c r="K142" s="168" t="s">
        <v>98</v>
      </c>
      <c r="L142" s="169" t="str">
        <f t="shared" si="146"/>
        <v>8:00 AM AMS</v>
      </c>
      <c r="M142" s="165" t="str" cm="1">
        <f t="array" ref="M142">IF(ISNA(_xlfn.IFS(MATCH(P142,P$1:P$114,0)&lt;33,"3rd/4th Boys",MATCH(P142,P$1:P$114,0)&lt;53,"3rd/4th Girls",MATCH(P142,P$1:P$114,0)&lt;67,"5th/6th Boys",MATCH(P142,P$1:P$114,0)&lt;90,"5th/6th Girls",MATCH(P142,P$1:P$114,0)&lt;107,"7th-9th Boys",MATCH(P142,P$1:P$114,0)&lt;116,"7th-9th Girls")),"",_xlfn.IFS(MATCH(P142,P$1:P$114,0)&lt;33,"3rd/4th Boys",MATCH(P142,P$1:P$114,0)&lt;53,"3rd/4th Girls",MATCH(P142,P$1:P$114,0)&lt;67,"5th/6th Boys",MATCH(P142,P$1:P$114,0)&lt;90,"5th/6th Girls",MATCH(P142,P$1:P$114,0)&lt;107,"7th-9th Boys",MATCH(P142,P$1:P$114,0)&lt;116,"7th-9th Girls"))</f>
        <v/>
      </c>
      <c r="N142" s="167">
        <v>0.33333333333333331</v>
      </c>
      <c r="O142" s="168" t="s">
        <v>98</v>
      </c>
      <c r="P142" s="169" t="str">
        <f t="shared" si="147"/>
        <v>8:00 AM AMS</v>
      </c>
      <c r="Q142" s="165" t="str" cm="1">
        <f t="array" ref="Q142">IF(ISNA(_xlfn.IFS(MATCH(T142,T$1:T$114,0)&lt;33,"3rd/4th Boys",MATCH(T142,T$1:T$114,0)&lt;53,"3rd/4th Girls",MATCH(T142,T$1:T$114,0)&lt;67,"5th/6th Boys",MATCH(T142,T$1:T$114,0)&lt;90,"5th/6th Girls",MATCH(T142,T$1:T$114,0)&lt;107,"7th-9th Boys",MATCH(T142,T$1:T$114,0)&lt;116,"7th-9th Girls")),"",_xlfn.IFS(MATCH(T142,T$1:T$114,0)&lt;33,"3rd/4th Boys",MATCH(T142,T$1:T$114,0)&lt;53,"3rd/4th Girls",MATCH(T142,T$1:T$114,0)&lt;67,"5th/6th Boys",MATCH(T142,T$1:T$114,0)&lt;90,"5th/6th Girls",MATCH(T142,T$1:T$114,0)&lt;107,"7th-9th Boys",MATCH(T142,T$1:T$114,0)&lt;116,"7th-9th Girls"))</f>
        <v/>
      </c>
      <c r="R142" s="167">
        <v>0.33333333333333331</v>
      </c>
      <c r="S142" s="168" t="s">
        <v>98</v>
      </c>
      <c r="T142" s="169" t="str">
        <f t="shared" si="148"/>
        <v>8:00 AM AMS</v>
      </c>
      <c r="U142" s="165" t="str" cm="1">
        <f t="array" ref="U142">IF(ISNA(_xlfn.IFS(MATCH(X142,X$1:X$114,0)&lt;33,"3rd/4th Boys",MATCH(X142,X$1:X$114,0)&lt;53,"3rd/4th Girls",MATCH(X142,X$1:X$114,0)&lt;67,"5th/6th Boys",MATCH(X142,X$1:X$114,0)&lt;90,"5th/6th Girls",MATCH(X142,X$1:X$114,0)&lt;107,"7th-9th Boys",MATCH(X142,X$1:X$114,0)&lt;116,"7th-9th Girls")),"",_xlfn.IFS(MATCH(X142,X$1:X$114,0)&lt;33,"3rd/4th Boys",MATCH(X142,X$1:X$114,0)&lt;53,"3rd/4th Girls",MATCH(X142,X$1:X$114,0)&lt;67,"5th/6th Boys",MATCH(X142,X$1:X$114,0)&lt;90,"5th/6th Girls",MATCH(X142,X$1:X$114,0)&lt;107,"7th-9th Boys",MATCH(X142,X$1:X$114,0)&lt;116,"7th-9th Girls"))</f>
        <v/>
      </c>
      <c r="V142" s="167">
        <v>0.33333333333333331</v>
      </c>
      <c r="W142" s="168" t="s">
        <v>98</v>
      </c>
      <c r="X142" s="169" t="str">
        <f t="shared" si="149"/>
        <v>8:00 AM AMS</v>
      </c>
      <c r="Y142" s="165" t="str" cm="1">
        <f t="array" ref="Y142">IF(ISNA(_xlfn.IFS(MATCH(AB142,AB$1:AB$114,0)&lt;33,"3rd/4th Boys",MATCH(AB142,AB$1:AB$114,0)&lt;53,"3rd/4th Girls",MATCH(AB142,AB$1:AB$114,0)&lt;67,"5th/6th Boys",MATCH(AB142,AB$1:AB$114,0)&lt;90,"5th/6th Girls",MATCH(AB142,AB$1:AB$114,0)&lt;107,"7th-9th Boys",MATCH(AB142,AB$1:AB$114,0)&lt;116,"7th-9th Girls")),"",_xlfn.IFS(MATCH(AB142,AB$1:AB$114,0)&lt;33,"3rd/4th Boys",MATCH(AB142,AB$1:AB$114,0)&lt;53,"3rd/4th Girls",MATCH(AB142,AB$1:AB$114,0)&lt;67,"5th/6th Boys",MATCH(AB142,AB$1:AB$114,0)&lt;90,"5th/6th Girls",MATCH(AB142,AB$1:AB$114,0)&lt;107,"7th-9th Boys",MATCH(AB142,AB$1:AB$114,0)&lt;116,"7th-9th Girls"))</f>
        <v/>
      </c>
      <c r="Z142" s="167">
        <v>0.33333333333333331</v>
      </c>
      <c r="AA142" s="168" t="s">
        <v>98</v>
      </c>
      <c r="AB142" s="169" t="str">
        <f t="shared" si="150"/>
        <v>8:00 AM AMS</v>
      </c>
      <c r="AC142" s="166" t="str" cm="1">
        <f t="array" ref="AC142">IF(ISNA(_xlfn.IFS(MATCH(AF142,AF$1:AF$114,0)&lt;33,"3rd/4th Boys",MATCH(AF142,AF$1:AF$114,0)&lt;53,"3rd/4th Girls",MATCH(AF142,AF$1:AF$114,0)&lt;67,"5th/6th Boys",MATCH(AF142,AF$1:AF$114,0)&lt;90,"5th/6th Girls",MATCH(AF142,AF$1:AF$114,0)&lt;107,"7th-9th Boys",MATCH(AF142,AF$1:AF$114,0)&lt;116,"7th-9th Girls")),"",_xlfn.IFS(MATCH(AF142,AF$1:AF$114,0)&lt;33,"3rd/4th Boys",MATCH(AF142,AF$1:AF$114,0)&lt;53,"3rd/4th Girls",MATCH(AF142,AF$1:AF$114,0)&lt;67,"5th/6th Boys",MATCH(AF142,AF$1:AF$114,0)&lt;90,"5th/6th Girls",MATCH(AF142,AF$1:AF$114,0)&lt;107,"7th-9th Boys",MATCH(AF142,AF$1:AF$114,0)&lt;116,"7th-9th Girls"))</f>
        <v>5th/6th Boys</v>
      </c>
      <c r="AD142" s="167">
        <v>0.33333333333333331</v>
      </c>
      <c r="AE142" s="168" t="s">
        <v>98</v>
      </c>
      <c r="AF142" s="170" t="str">
        <f t="shared" si="151"/>
        <v>8:00 AM AMS</v>
      </c>
      <c r="AG142" s="25"/>
      <c r="AH142"/>
      <c r="AI142"/>
      <c r="AJ142" s="25"/>
      <c r="AK142" s="25"/>
      <c r="AL142" s="25"/>
      <c r="AM142" s="25"/>
      <c r="AN142" s="25"/>
      <c r="AO142" s="25"/>
      <c r="AP142" s="25"/>
      <c r="AQ142" s="25"/>
      <c r="AR142" s="25"/>
      <c r="AS142" s="25"/>
      <c r="BH142"/>
      <c r="BI142" s="25"/>
      <c r="BJ142" s="25"/>
      <c r="BK142"/>
      <c r="BL142"/>
    </row>
    <row r="143" spans="1:64" s="15" customFormat="1" x14ac:dyDescent="0.3">
      <c r="A143" s="165" t="str" cm="1">
        <f t="array" ref="A143">IF(ISNA(_xlfn.IFS(MATCH(D143,D$1:D$114,0)&lt;33,"3rd/4th Boys",MATCH(D143,D$1:D$114,0)&lt;53,"3rd/4th Girls",MATCH(D143,D$1:D$114,0)&lt;67,"5th/6th Boys",MATCH(D143,D$1:D$114,0)&lt;90,"5th/6th Girls",MATCH(D143,D$1:D$114,0)&lt;107,"7th-9th Boys",MATCH(D143,D$1:D$114,0)&lt;116,"7th-9th Girls")),"",_xlfn.IFS(MATCH(D143,D$1:D$114,0)&lt;33,"3rd/4th Boys",MATCH(D143,D$1:D$114,0)&lt;53,"3rd/4th Girls",MATCH(D143,D$1:D$114,0)&lt;67,"5th/6th Boys",MATCH(D143,D$1:D$114,0)&lt;90,"5th/6th Girls",MATCH(D143,D$1:D$114,0)&lt;107,"7th-9th Boys",MATCH(D143,D$1:D$114,0)&lt;116,"7th-9th Girls"))</f>
        <v/>
      </c>
      <c r="B143" s="167">
        <v>0.45833333333333331</v>
      </c>
      <c r="C143" s="168" t="s">
        <v>98</v>
      </c>
      <c r="D143" s="169" t="str">
        <f t="shared" si="135"/>
        <v>11:00 AM AMS</v>
      </c>
      <c r="E143" s="166" t="str" cm="1">
        <f t="array" ref="E143">IF(ISNA(_xlfn.IFS(MATCH(H143,H$1:H$114,0)&lt;33,"3rd/4th Boys",MATCH(H143,H$1:H$114,0)&lt;53,"3rd/4th Girls",MATCH(H143,H$1:H$114,0)&lt;67,"5th/6th Boys",MATCH(H143,H$1:H$114,0)&lt;90,"5th/6th Girls",MATCH(H143,H$1:H$114,0)&lt;107,"7th-9th Boys",MATCH(H143,H$1:H$114,0)&lt;116,"7th-9th Girls")),"",_xlfn.IFS(MATCH(H143,H$1:H$114,0)&lt;33,"3rd/4th Boys",MATCH(H143,H$1:H$114,0)&lt;53,"3rd/4th Girls",MATCH(H143,H$1:H$114,0)&lt;67,"5th/6th Boys",MATCH(H143,H$1:H$114,0)&lt;90,"5th/6th Girls",MATCH(H143,H$1:H$114,0)&lt;107,"7th-9th Boys",MATCH(H143,H$1:H$114,0)&lt;116,"7th-9th Girls"))</f>
        <v>7th-9th Boys</v>
      </c>
      <c r="F143" s="167">
        <v>0.45833333333333331</v>
      </c>
      <c r="G143" s="168" t="s">
        <v>98</v>
      </c>
      <c r="H143" s="169" t="str">
        <f t="shared" si="142"/>
        <v>11:00 AM AMS</v>
      </c>
      <c r="I143" s="166" t="str" cm="1">
        <f t="array" ref="I143">IF(ISNA(_xlfn.IFS(MATCH(L143,L$1:L$114,0)&lt;33,"3rd/4th Boys",MATCH(L143,L$1:L$114,0)&lt;53,"3rd/4th Girls",MATCH(L143,L$1:L$114,0)&lt;67,"5th/6th Boys",MATCH(L143,L$1:L$114,0)&lt;90,"5th/6th Girls",MATCH(L143,L$1:L$114,0)&lt;107,"7th-9th Boys",MATCH(L143,L$1:L$114,0)&lt;116,"7th-9th Girls")),"",_xlfn.IFS(MATCH(L143,L$1:L$114,0)&lt;33,"3rd/4th Boys",MATCH(L143,L$1:L$114,0)&lt;53,"3rd/4th Girls",MATCH(L143,L$1:L$114,0)&lt;67,"5th/6th Boys",MATCH(L143,L$1:L$114,0)&lt;90,"5th/6th Girls",MATCH(L143,L$1:L$114,0)&lt;107,"7th-9th Boys",MATCH(L143,L$1:L$114,0)&lt;116,"7th-9th Girls"))</f>
        <v>7th-9th Boys</v>
      </c>
      <c r="J143" s="167">
        <v>0.45833333333333331</v>
      </c>
      <c r="K143" s="168" t="s">
        <v>98</v>
      </c>
      <c r="L143" s="169" t="str">
        <f t="shared" si="136"/>
        <v>11:00 AM AMS</v>
      </c>
      <c r="M143" s="166" t="str" cm="1">
        <f t="array" ref="M143">IF(ISNA(_xlfn.IFS(MATCH(P143,P$1:P$114,0)&lt;33,"3rd/4th Boys",MATCH(P143,P$1:P$114,0)&lt;53,"3rd/4th Girls",MATCH(P143,P$1:P$114,0)&lt;67,"5th/6th Boys",MATCH(P143,P$1:P$114,0)&lt;90,"5th/6th Girls",MATCH(P143,P$1:P$114,0)&lt;107,"7th-9th Boys",MATCH(P143,P$1:P$114,0)&lt;116,"7th-9th Girls")),"",_xlfn.IFS(MATCH(P143,P$1:P$114,0)&lt;33,"3rd/4th Boys",MATCH(P143,P$1:P$114,0)&lt;53,"3rd/4th Girls",MATCH(P143,P$1:P$114,0)&lt;67,"5th/6th Boys",MATCH(P143,P$1:P$114,0)&lt;90,"5th/6th Girls",MATCH(P143,P$1:P$114,0)&lt;107,"7th-9th Boys",MATCH(P143,P$1:P$114,0)&lt;116,"7th-9th Girls"))</f>
        <v>7th-9th Boys</v>
      </c>
      <c r="N143" s="167">
        <v>0.45833333333333331</v>
      </c>
      <c r="O143" s="168" t="s">
        <v>98</v>
      </c>
      <c r="P143" s="169" t="str">
        <f t="shared" si="137"/>
        <v>11:00 AM AMS</v>
      </c>
      <c r="Q143" s="166" t="str" cm="1">
        <f t="array" ref="Q143">IF(ISNA(_xlfn.IFS(MATCH(T143,T$1:T$114,0)&lt;33,"3rd/4th Boys",MATCH(T143,T$1:T$114,0)&lt;53,"3rd/4th Girls",MATCH(T143,T$1:T$114,0)&lt;67,"5th/6th Boys",MATCH(T143,T$1:T$114,0)&lt;90,"5th/6th Girls",MATCH(T143,T$1:T$114,0)&lt;107,"7th-9th Boys",MATCH(T143,T$1:T$114,0)&lt;116,"7th-9th Girls")),"",_xlfn.IFS(MATCH(T143,T$1:T$114,0)&lt;33,"3rd/4th Boys",MATCH(T143,T$1:T$114,0)&lt;53,"3rd/4th Girls",MATCH(T143,T$1:T$114,0)&lt;67,"5th/6th Boys",MATCH(T143,T$1:T$114,0)&lt;90,"5th/6th Girls",MATCH(T143,T$1:T$114,0)&lt;107,"7th-9th Boys",MATCH(T143,T$1:T$114,0)&lt;116,"7th-9th Girls"))</f>
        <v>7th-9th Boys</v>
      </c>
      <c r="R143" s="167">
        <v>0.45833333333333331</v>
      </c>
      <c r="S143" s="168" t="s">
        <v>98</v>
      </c>
      <c r="T143" s="169" t="str">
        <f t="shared" si="138"/>
        <v>11:00 AM AMS</v>
      </c>
      <c r="U143" s="166" t="str" cm="1">
        <f t="array" ref="U143">IF(ISNA(_xlfn.IFS(MATCH(X143,X$1:X$114,0)&lt;33,"3rd/4th Boys",MATCH(X143,X$1:X$114,0)&lt;53,"3rd/4th Girls",MATCH(X143,X$1:X$114,0)&lt;67,"5th/6th Boys",MATCH(X143,X$1:X$114,0)&lt;90,"5th/6th Girls",MATCH(X143,X$1:X$114,0)&lt;107,"7th-9th Boys",MATCH(X143,X$1:X$114,0)&lt;116,"7th-9th Girls")),"",_xlfn.IFS(MATCH(X143,X$1:X$114,0)&lt;33,"3rd/4th Boys",MATCH(X143,X$1:X$114,0)&lt;53,"3rd/4th Girls",MATCH(X143,X$1:X$114,0)&lt;67,"5th/6th Boys",MATCH(X143,X$1:X$114,0)&lt;90,"5th/6th Girls",MATCH(X143,X$1:X$114,0)&lt;107,"7th-9th Boys",MATCH(X143,X$1:X$114,0)&lt;116,"7th-9th Girls"))</f>
        <v>7th-9th Boys</v>
      </c>
      <c r="V143" s="167">
        <v>0.45833333333333331</v>
      </c>
      <c r="W143" s="168" t="s">
        <v>98</v>
      </c>
      <c r="X143" s="169" t="str">
        <f t="shared" si="139"/>
        <v>11:00 AM AMS</v>
      </c>
      <c r="Y143" s="166" t="str" cm="1">
        <f t="array" ref="Y143">IF(ISNA(_xlfn.IFS(MATCH(AB143,AB$1:AB$114,0)&lt;33,"3rd/4th Boys",MATCH(AB143,AB$1:AB$114,0)&lt;53,"3rd/4th Girls",MATCH(AB143,AB$1:AB$114,0)&lt;67,"5th/6th Boys",MATCH(AB143,AB$1:AB$114,0)&lt;90,"5th/6th Girls",MATCH(AB143,AB$1:AB$114,0)&lt;107,"7th-9th Boys",MATCH(AB143,AB$1:AB$114,0)&lt;116,"7th-9th Girls")),"",_xlfn.IFS(MATCH(AB143,AB$1:AB$114,0)&lt;33,"3rd/4th Boys",MATCH(AB143,AB$1:AB$114,0)&lt;53,"3rd/4th Girls",MATCH(AB143,AB$1:AB$114,0)&lt;67,"5th/6th Boys",MATCH(AB143,AB$1:AB$114,0)&lt;90,"5th/6th Girls",MATCH(AB143,AB$1:AB$114,0)&lt;107,"7th-9th Boys",MATCH(AB143,AB$1:AB$114,0)&lt;116,"7th-9th Girls"))</f>
        <v>5th/6th Girls</v>
      </c>
      <c r="Z143" s="167">
        <v>0.45833333333333331</v>
      </c>
      <c r="AA143" s="168" t="s">
        <v>98</v>
      </c>
      <c r="AB143" s="169" t="str">
        <f t="shared" si="140"/>
        <v>11:00 AM AMS</v>
      </c>
      <c r="AC143" s="166" t="str" cm="1">
        <f t="array" ref="AC143">IF(ISNA(_xlfn.IFS(MATCH(AF143,AF$1:AF$114,0)&lt;33,"3rd/4th Boys",MATCH(AF143,AF$1:AF$114,0)&lt;53,"3rd/4th Girls",MATCH(AF143,AF$1:AF$114,0)&lt;67,"5th/6th Boys",MATCH(AF143,AF$1:AF$114,0)&lt;90,"5th/6th Girls",MATCH(AF143,AF$1:AF$114,0)&lt;107,"7th-9th Boys",MATCH(AF143,AF$1:AF$114,0)&lt;116,"7th-9th Girls")),"",_xlfn.IFS(MATCH(AF143,AF$1:AF$114,0)&lt;33,"3rd/4th Boys",MATCH(AF143,AF$1:AF$114,0)&lt;53,"3rd/4th Girls",MATCH(AF143,AF$1:AF$114,0)&lt;67,"5th/6th Boys",MATCH(AF143,AF$1:AF$114,0)&lt;90,"5th/6th Girls",MATCH(AF143,AF$1:AF$114,0)&lt;107,"7th-9th Boys",MATCH(AF143,AF$1:AF$114,0)&lt;116,"7th-9th Girls"))</f>
        <v>5th/6th Girls</v>
      </c>
      <c r="AD143" s="167">
        <v>0.45833333333333331</v>
      </c>
      <c r="AE143" s="168" t="s">
        <v>98</v>
      </c>
      <c r="AF143" s="170" t="str">
        <f t="shared" si="141"/>
        <v>11:00 AM AMS</v>
      </c>
      <c r="AG143" s="25"/>
      <c r="AH143"/>
      <c r="AI143"/>
      <c r="AJ143" s="25"/>
      <c r="AK143" s="25"/>
      <c r="AL143" s="25"/>
      <c r="AM143" s="25"/>
      <c r="AN143" s="25"/>
      <c r="AO143" s="25"/>
      <c r="AP143" s="25"/>
      <c r="AQ143" s="25"/>
      <c r="AR143" s="25"/>
      <c r="AS143" s="25"/>
      <c r="BH143"/>
      <c r="BI143" s="25"/>
      <c r="BJ143" s="25"/>
      <c r="BK143"/>
      <c r="BL143"/>
    </row>
    <row r="144" spans="1:64" s="15" customFormat="1" x14ac:dyDescent="0.3">
      <c r="A144" s="165" t="str" cm="1">
        <f t="array" ref="A144">IF(ISNA(_xlfn.IFS(MATCH(D144,D$1:D$114,0)&lt;33,"3rd/4th Boys",MATCH(D144,D$1:D$114,0)&lt;53,"3rd/4th Girls",MATCH(D144,D$1:D$114,0)&lt;67,"5th/6th Boys",MATCH(D144,D$1:D$114,0)&lt;90,"5th/6th Girls",MATCH(D144,D$1:D$114,0)&lt;107,"7th-9th Boys",MATCH(D144,D$1:D$114,0)&lt;116,"7th-9th Girls")),"",_xlfn.IFS(MATCH(D144,D$1:D$114,0)&lt;33,"3rd/4th Boys",MATCH(D144,D$1:D$114,0)&lt;53,"3rd/4th Girls",MATCH(D144,D$1:D$114,0)&lt;67,"5th/6th Boys",MATCH(D144,D$1:D$114,0)&lt;90,"5th/6th Girls",MATCH(D144,D$1:D$114,0)&lt;107,"7th-9th Boys",MATCH(D144,D$1:D$114,0)&lt;116,"7th-9th Girls"))</f>
        <v/>
      </c>
      <c r="B144" s="167">
        <v>0.51041666666666663</v>
      </c>
      <c r="C144" s="168" t="s">
        <v>98</v>
      </c>
      <c r="D144" s="169" t="str">
        <f t="shared" si="135"/>
        <v>12:15 PM AMS</v>
      </c>
      <c r="E144" s="166" t="str" cm="1">
        <f t="array" ref="E144">IF(ISNA(_xlfn.IFS(MATCH(H144,H$1:H$114,0)&lt;33,"3rd/4th Boys",MATCH(H144,H$1:H$114,0)&lt;53,"3rd/4th Girls",MATCH(H144,H$1:H$114,0)&lt;67,"5th/6th Boys",MATCH(H144,H$1:H$114,0)&lt;90,"5th/6th Girls",MATCH(H144,H$1:H$114,0)&lt;107,"7th-9th Boys",MATCH(H144,H$1:H$114,0)&lt;116,"7th-9th Girls")),"",_xlfn.IFS(MATCH(H144,H$1:H$114,0)&lt;33,"3rd/4th Boys",MATCH(H144,H$1:H$114,0)&lt;53,"3rd/4th Girls",MATCH(H144,H$1:H$114,0)&lt;67,"5th/6th Boys",MATCH(H144,H$1:H$114,0)&lt;90,"5th/6th Girls",MATCH(H144,H$1:H$114,0)&lt;107,"7th-9th Boys",MATCH(H144,H$1:H$114,0)&lt;116,"7th-9th Girls"))</f>
        <v>5th/6th Boys</v>
      </c>
      <c r="F144" s="167">
        <v>0.51041666666666663</v>
      </c>
      <c r="G144" s="168" t="s">
        <v>98</v>
      </c>
      <c r="H144" s="169" t="str">
        <f t="shared" si="142"/>
        <v>12:15 PM AMS</v>
      </c>
      <c r="I144" s="166" t="str" cm="1">
        <f t="array" ref="I144">IF(ISNA(_xlfn.IFS(MATCH(L144,L$1:L$114,0)&lt;33,"3rd/4th Boys",MATCH(L144,L$1:L$114,0)&lt;53,"3rd/4th Girls",MATCH(L144,L$1:L$114,0)&lt;67,"5th/6th Boys",MATCH(L144,L$1:L$114,0)&lt;90,"5th/6th Girls",MATCH(L144,L$1:L$114,0)&lt;107,"7th-9th Boys",MATCH(L144,L$1:L$114,0)&lt;116,"7th-9th Girls")),"",_xlfn.IFS(MATCH(L144,L$1:L$114,0)&lt;33,"3rd/4th Boys",MATCH(L144,L$1:L$114,0)&lt;53,"3rd/4th Girls",MATCH(L144,L$1:L$114,0)&lt;67,"5th/6th Boys",MATCH(L144,L$1:L$114,0)&lt;90,"5th/6th Girls",MATCH(L144,L$1:L$114,0)&lt;107,"7th-9th Boys",MATCH(L144,L$1:L$114,0)&lt;116,"7th-9th Girls"))</f>
        <v>5th/6th Boys</v>
      </c>
      <c r="J144" s="167">
        <v>0.51041666666666663</v>
      </c>
      <c r="K144" s="168" t="s">
        <v>98</v>
      </c>
      <c r="L144" s="169" t="str">
        <f t="shared" si="136"/>
        <v>12:15 PM AMS</v>
      </c>
      <c r="M144" s="166" t="str" cm="1">
        <f t="array" ref="M144">IF(ISNA(_xlfn.IFS(MATCH(P144,P$1:P$114,0)&lt;33,"3rd/4th Boys",MATCH(P144,P$1:P$114,0)&lt;53,"3rd/4th Girls",MATCH(P144,P$1:P$114,0)&lt;67,"5th/6th Boys",MATCH(P144,P$1:P$114,0)&lt;90,"5th/6th Girls",MATCH(P144,P$1:P$114,0)&lt;107,"7th-9th Boys",MATCH(P144,P$1:P$114,0)&lt;116,"7th-9th Girls")),"",_xlfn.IFS(MATCH(P144,P$1:P$114,0)&lt;33,"3rd/4th Boys",MATCH(P144,P$1:P$114,0)&lt;53,"3rd/4th Girls",MATCH(P144,P$1:P$114,0)&lt;67,"5th/6th Boys",MATCH(P144,P$1:P$114,0)&lt;90,"5th/6th Girls",MATCH(P144,P$1:P$114,0)&lt;107,"7th-9th Boys",MATCH(P144,P$1:P$114,0)&lt;116,"7th-9th Girls"))</f>
        <v>7th-9th Boys</v>
      </c>
      <c r="N144" s="167">
        <v>0.51041666666666663</v>
      </c>
      <c r="O144" s="168" t="s">
        <v>98</v>
      </c>
      <c r="P144" s="169" t="str">
        <f t="shared" si="137"/>
        <v>12:15 PM AMS</v>
      </c>
      <c r="Q144" s="166" t="str" cm="1">
        <f t="array" ref="Q144">IF(ISNA(_xlfn.IFS(MATCH(T144,T$1:T$114,0)&lt;33,"3rd/4th Boys",MATCH(T144,T$1:T$114,0)&lt;53,"3rd/4th Girls",MATCH(T144,T$1:T$114,0)&lt;67,"5th/6th Boys",MATCH(T144,T$1:T$114,0)&lt;90,"5th/6th Girls",MATCH(T144,T$1:T$114,0)&lt;107,"7th-9th Boys",MATCH(T144,T$1:T$114,0)&lt;116,"7th-9th Girls")),"",_xlfn.IFS(MATCH(T144,T$1:T$114,0)&lt;33,"3rd/4th Boys",MATCH(T144,T$1:T$114,0)&lt;53,"3rd/4th Girls",MATCH(T144,T$1:T$114,0)&lt;67,"5th/6th Boys",MATCH(T144,T$1:T$114,0)&lt;90,"5th/6th Girls",MATCH(T144,T$1:T$114,0)&lt;107,"7th-9th Boys",MATCH(T144,T$1:T$114,0)&lt;116,"7th-9th Girls"))</f>
        <v>7th-9th Boys</v>
      </c>
      <c r="R144" s="167">
        <v>0.51041666666666663</v>
      </c>
      <c r="S144" s="168" t="s">
        <v>98</v>
      </c>
      <c r="T144" s="169" t="str">
        <f t="shared" si="138"/>
        <v>12:15 PM AMS</v>
      </c>
      <c r="U144" s="166" t="str" cm="1">
        <f t="array" ref="U144">IF(ISNA(_xlfn.IFS(MATCH(X144,X$1:X$114,0)&lt;33,"3rd/4th Boys",MATCH(X144,X$1:X$114,0)&lt;53,"3rd/4th Girls",MATCH(X144,X$1:X$114,0)&lt;67,"5th/6th Boys",MATCH(X144,X$1:X$114,0)&lt;90,"5th/6th Girls",MATCH(X144,X$1:X$114,0)&lt;107,"7th-9th Boys",MATCH(X144,X$1:X$114,0)&lt;116,"7th-9th Girls")),"",_xlfn.IFS(MATCH(X144,X$1:X$114,0)&lt;33,"3rd/4th Boys",MATCH(X144,X$1:X$114,0)&lt;53,"3rd/4th Girls",MATCH(X144,X$1:X$114,0)&lt;67,"5th/6th Boys",MATCH(X144,X$1:X$114,0)&lt;90,"5th/6th Girls",MATCH(X144,X$1:X$114,0)&lt;107,"7th-9th Boys",MATCH(X144,X$1:X$114,0)&lt;116,"7th-9th Girls"))</f>
        <v>5th/6th Boys</v>
      </c>
      <c r="V144" s="167">
        <v>0.51041666666666663</v>
      </c>
      <c r="W144" s="168" t="s">
        <v>98</v>
      </c>
      <c r="X144" s="169" t="str">
        <f t="shared" si="139"/>
        <v>12:15 PM AMS</v>
      </c>
      <c r="Y144" s="166" t="str" cm="1">
        <f t="array" ref="Y144">IF(ISNA(_xlfn.IFS(MATCH(AB144,AB$1:AB$114,0)&lt;33,"3rd/4th Boys",MATCH(AB144,AB$1:AB$114,0)&lt;53,"3rd/4th Girls",MATCH(AB144,AB$1:AB$114,0)&lt;67,"5th/6th Boys",MATCH(AB144,AB$1:AB$114,0)&lt;90,"5th/6th Girls",MATCH(AB144,AB$1:AB$114,0)&lt;107,"7th-9th Boys",MATCH(AB144,AB$1:AB$114,0)&lt;116,"7th-9th Girls")),"",_xlfn.IFS(MATCH(AB144,AB$1:AB$114,0)&lt;33,"3rd/4th Boys",MATCH(AB144,AB$1:AB$114,0)&lt;53,"3rd/4th Girls",MATCH(AB144,AB$1:AB$114,0)&lt;67,"5th/6th Boys",MATCH(AB144,AB$1:AB$114,0)&lt;90,"5th/6th Girls",MATCH(AB144,AB$1:AB$114,0)&lt;107,"7th-9th Boys",MATCH(AB144,AB$1:AB$114,0)&lt;116,"7th-9th Girls"))</f>
        <v>5th/6th Boys</v>
      </c>
      <c r="Z144" s="167">
        <v>0.51041666666666663</v>
      </c>
      <c r="AA144" s="168" t="s">
        <v>98</v>
      </c>
      <c r="AB144" s="169" t="str">
        <f t="shared" si="140"/>
        <v>12:15 PM AMS</v>
      </c>
      <c r="AC144" s="166" t="str" cm="1">
        <f t="array" ref="AC144">IF(ISNA(_xlfn.IFS(MATCH(AF144,AF$1:AF$114,0)&lt;33,"3rd/4th Boys",MATCH(AF144,AF$1:AF$114,0)&lt;53,"3rd/4th Girls",MATCH(AF144,AF$1:AF$114,0)&lt;67,"5th/6th Boys",MATCH(AF144,AF$1:AF$114,0)&lt;90,"5th/6th Girls",MATCH(AF144,AF$1:AF$114,0)&lt;107,"7th-9th Boys",MATCH(AF144,AF$1:AF$114,0)&lt;116,"7th-9th Girls")),"",_xlfn.IFS(MATCH(AF144,AF$1:AF$114,0)&lt;33,"3rd/4th Boys",MATCH(AF144,AF$1:AF$114,0)&lt;53,"3rd/4th Girls",MATCH(AF144,AF$1:AF$114,0)&lt;67,"5th/6th Boys",MATCH(AF144,AF$1:AF$114,0)&lt;90,"5th/6th Girls",MATCH(AF144,AF$1:AF$114,0)&lt;107,"7th-9th Boys",MATCH(AF144,AF$1:AF$114,0)&lt;116,"7th-9th Girls"))</f>
        <v>5th/6th Girls</v>
      </c>
      <c r="AD144" s="167">
        <v>0.51041666666666663</v>
      </c>
      <c r="AE144" s="168" t="s">
        <v>98</v>
      </c>
      <c r="AF144" s="170" t="str">
        <f t="shared" si="141"/>
        <v>12:15 PM AMS</v>
      </c>
      <c r="AG144" s="25"/>
      <c r="AH144"/>
      <c r="AI144"/>
      <c r="AJ144" s="25"/>
      <c r="AK144" s="25"/>
      <c r="AL144" s="25"/>
      <c r="AM144" s="25"/>
      <c r="AN144" s="25"/>
      <c r="AO144" s="25"/>
      <c r="AP144" s="25"/>
      <c r="AQ144" s="25"/>
      <c r="AR144" s="25"/>
      <c r="AS144" s="25"/>
      <c r="BH144"/>
      <c r="BI144" s="25"/>
      <c r="BJ144" s="25"/>
      <c r="BK144"/>
      <c r="BL144"/>
    </row>
    <row r="145" spans="1:64" s="15" customFormat="1" x14ac:dyDescent="0.3">
      <c r="A145" s="165" t="str" cm="1">
        <f t="array" ref="A145">IF(ISNA(_xlfn.IFS(MATCH(D145,D$1:D$114,0)&lt;33,"3rd/4th Boys",MATCH(D145,D$1:D$114,0)&lt;53,"3rd/4th Girls",MATCH(D145,D$1:D$114,0)&lt;67,"5th/6th Boys",MATCH(D145,D$1:D$114,0)&lt;90,"5th/6th Girls",MATCH(D145,D$1:D$114,0)&lt;107,"7th-9th Boys",MATCH(D145,D$1:D$114,0)&lt;116,"7th-9th Girls")),"",_xlfn.IFS(MATCH(D145,D$1:D$114,0)&lt;33,"3rd/4th Boys",MATCH(D145,D$1:D$114,0)&lt;53,"3rd/4th Girls",MATCH(D145,D$1:D$114,0)&lt;67,"5th/6th Boys",MATCH(D145,D$1:D$114,0)&lt;90,"5th/6th Girls",MATCH(D145,D$1:D$114,0)&lt;107,"7th-9th Boys",MATCH(D145,D$1:D$114,0)&lt;116,"7th-9th Girls"))</f>
        <v/>
      </c>
      <c r="B145" s="167">
        <v>0.5625</v>
      </c>
      <c r="C145" s="168" t="s">
        <v>98</v>
      </c>
      <c r="D145" s="169" t="str">
        <f t="shared" si="135"/>
        <v>1:30 PM AMS</v>
      </c>
      <c r="E145" s="166" t="str" cm="1">
        <f t="array" ref="E145">IF(ISNA(_xlfn.IFS(MATCH(H145,H$1:H$114,0)&lt;33,"3rd/4th Boys",MATCH(H145,H$1:H$114,0)&lt;53,"3rd/4th Girls",MATCH(H145,H$1:H$114,0)&lt;67,"5th/6th Boys",MATCH(H145,H$1:H$114,0)&lt;90,"5th/6th Girls",MATCH(H145,H$1:H$114,0)&lt;107,"7th-9th Boys",MATCH(H145,H$1:H$114,0)&lt;116,"7th-9th Girls")),"",_xlfn.IFS(MATCH(H145,H$1:H$114,0)&lt;33,"3rd/4th Boys",MATCH(H145,H$1:H$114,0)&lt;53,"3rd/4th Girls",MATCH(H145,H$1:H$114,0)&lt;67,"5th/6th Boys",MATCH(H145,H$1:H$114,0)&lt;90,"5th/6th Girls",MATCH(H145,H$1:H$114,0)&lt;107,"7th-9th Boys",MATCH(H145,H$1:H$114,0)&lt;116,"7th-9th Girls"))</f>
        <v>5th/6th Boys</v>
      </c>
      <c r="F145" s="167">
        <v>0.5625</v>
      </c>
      <c r="G145" s="168" t="s">
        <v>98</v>
      </c>
      <c r="H145" s="169" t="str">
        <f t="shared" si="142"/>
        <v>1:30 PM AMS</v>
      </c>
      <c r="I145" s="166" t="str" cm="1">
        <f t="array" ref="I145">IF(ISNA(_xlfn.IFS(MATCH(L145,L$1:L$114,0)&lt;33,"3rd/4th Boys",MATCH(L145,L$1:L$114,0)&lt;53,"3rd/4th Girls",MATCH(L145,L$1:L$114,0)&lt;67,"5th/6th Boys",MATCH(L145,L$1:L$114,0)&lt;90,"5th/6th Girls",MATCH(L145,L$1:L$114,0)&lt;107,"7th-9th Boys",MATCH(L145,L$1:L$114,0)&lt;116,"7th-9th Girls")),"",_xlfn.IFS(MATCH(L145,L$1:L$114,0)&lt;33,"3rd/4th Boys",MATCH(L145,L$1:L$114,0)&lt;53,"3rd/4th Girls",MATCH(L145,L$1:L$114,0)&lt;67,"5th/6th Boys",MATCH(L145,L$1:L$114,0)&lt;90,"5th/6th Girls",MATCH(L145,L$1:L$114,0)&lt;107,"7th-9th Boys",MATCH(L145,L$1:L$114,0)&lt;116,"7th-9th Girls"))</f>
        <v>5th/6th Boys</v>
      </c>
      <c r="J145" s="167">
        <v>0.5625</v>
      </c>
      <c r="K145" s="168" t="s">
        <v>98</v>
      </c>
      <c r="L145" s="169" t="str">
        <f t="shared" si="136"/>
        <v>1:30 PM AMS</v>
      </c>
      <c r="M145" s="166" t="str" cm="1">
        <f t="array" ref="M145">IF(ISNA(_xlfn.IFS(MATCH(P145,P$1:P$114,0)&lt;33,"3rd/4th Boys",MATCH(P145,P$1:P$114,0)&lt;53,"3rd/4th Girls",MATCH(P145,P$1:P$114,0)&lt;67,"5th/6th Boys",MATCH(P145,P$1:P$114,0)&lt;90,"5th/6th Girls",MATCH(P145,P$1:P$114,0)&lt;107,"7th-9th Boys",MATCH(P145,P$1:P$114,0)&lt;116,"7th-9th Girls")),"",_xlfn.IFS(MATCH(P145,P$1:P$114,0)&lt;33,"3rd/4th Boys",MATCH(P145,P$1:P$114,0)&lt;53,"3rd/4th Girls",MATCH(P145,P$1:P$114,0)&lt;67,"5th/6th Boys",MATCH(P145,P$1:P$114,0)&lt;90,"5th/6th Girls",MATCH(P145,P$1:P$114,0)&lt;107,"7th-9th Boys",MATCH(P145,P$1:P$114,0)&lt;116,"7th-9th Girls"))</f>
        <v>5th/6th Girls</v>
      </c>
      <c r="N145" s="167">
        <v>0.5625</v>
      </c>
      <c r="O145" s="168" t="s">
        <v>98</v>
      </c>
      <c r="P145" s="169" t="str">
        <f t="shared" si="137"/>
        <v>1:30 PM AMS</v>
      </c>
      <c r="Q145" s="166" t="str" cm="1">
        <f t="array" ref="Q145">IF(ISNA(_xlfn.IFS(MATCH(T145,T$1:T$114,0)&lt;33,"3rd/4th Boys",MATCH(T145,T$1:T$114,0)&lt;53,"3rd/4th Girls",MATCH(T145,T$1:T$114,0)&lt;67,"5th/6th Boys",MATCH(T145,T$1:T$114,0)&lt;90,"5th/6th Girls",MATCH(T145,T$1:T$114,0)&lt;107,"7th-9th Boys",MATCH(T145,T$1:T$114,0)&lt;116,"7th-9th Girls")),"",_xlfn.IFS(MATCH(T145,T$1:T$114,0)&lt;33,"3rd/4th Boys",MATCH(T145,T$1:T$114,0)&lt;53,"3rd/4th Girls",MATCH(T145,T$1:T$114,0)&lt;67,"5th/6th Boys",MATCH(T145,T$1:T$114,0)&lt;90,"5th/6th Girls",MATCH(T145,T$1:T$114,0)&lt;107,"7th-9th Boys",MATCH(T145,T$1:T$114,0)&lt;116,"7th-9th Girls"))</f>
        <v>5th/6th Boys</v>
      </c>
      <c r="R145" s="167">
        <v>0.5625</v>
      </c>
      <c r="S145" s="168" t="s">
        <v>98</v>
      </c>
      <c r="T145" s="169" t="str">
        <f t="shared" si="138"/>
        <v>1:30 PM AMS</v>
      </c>
      <c r="U145" s="166" t="str" cm="1">
        <f t="array" ref="U145">IF(ISNA(_xlfn.IFS(MATCH(X145,X$1:X$114,0)&lt;33,"3rd/4th Boys",MATCH(X145,X$1:X$114,0)&lt;53,"3rd/4th Girls",MATCH(X145,X$1:X$114,0)&lt;67,"5th/6th Boys",MATCH(X145,X$1:X$114,0)&lt;90,"5th/6th Girls",MATCH(X145,X$1:X$114,0)&lt;107,"7th-9th Boys",MATCH(X145,X$1:X$114,0)&lt;116,"7th-9th Girls")),"",_xlfn.IFS(MATCH(X145,X$1:X$114,0)&lt;33,"3rd/4th Boys",MATCH(X145,X$1:X$114,0)&lt;53,"3rd/4th Girls",MATCH(X145,X$1:X$114,0)&lt;67,"5th/6th Boys",MATCH(X145,X$1:X$114,0)&lt;90,"5th/6th Girls",MATCH(X145,X$1:X$114,0)&lt;107,"7th-9th Boys",MATCH(X145,X$1:X$114,0)&lt;116,"7th-9th Girls"))</f>
        <v>5th/6th Girls</v>
      </c>
      <c r="V145" s="167">
        <v>0.5625</v>
      </c>
      <c r="W145" s="168" t="s">
        <v>98</v>
      </c>
      <c r="X145" s="169" t="str">
        <f t="shared" si="139"/>
        <v>1:30 PM AMS</v>
      </c>
      <c r="Y145" s="166" t="str" cm="1">
        <f t="array" ref="Y145">IF(ISNA(_xlfn.IFS(MATCH(AB145,AB$1:AB$114,0)&lt;33,"3rd/4th Boys",MATCH(AB145,AB$1:AB$114,0)&lt;53,"3rd/4th Girls",MATCH(AB145,AB$1:AB$114,0)&lt;67,"5th/6th Boys",MATCH(AB145,AB$1:AB$114,0)&lt;90,"5th/6th Girls",MATCH(AB145,AB$1:AB$114,0)&lt;107,"7th-9th Boys",MATCH(AB145,AB$1:AB$114,0)&lt;116,"7th-9th Girls")),"",_xlfn.IFS(MATCH(AB145,AB$1:AB$114,0)&lt;33,"3rd/4th Boys",MATCH(AB145,AB$1:AB$114,0)&lt;53,"3rd/4th Girls",MATCH(AB145,AB$1:AB$114,0)&lt;67,"5th/6th Boys",MATCH(AB145,AB$1:AB$114,0)&lt;90,"5th/6th Girls",MATCH(AB145,AB$1:AB$114,0)&lt;107,"7th-9th Boys",MATCH(AB145,AB$1:AB$114,0)&lt;116,"7th-9th Girls"))</f>
        <v>5th/6th Boys</v>
      </c>
      <c r="Z145" s="167">
        <v>0.5625</v>
      </c>
      <c r="AA145" s="168" t="s">
        <v>98</v>
      </c>
      <c r="AB145" s="169" t="str">
        <f t="shared" si="140"/>
        <v>1:30 PM AMS</v>
      </c>
      <c r="AC145" s="166" t="str" cm="1">
        <f t="array" ref="AC145">IF(ISNA(_xlfn.IFS(MATCH(AF145,AF$1:AF$114,0)&lt;33,"3rd/4th Boys",MATCH(AF145,AF$1:AF$114,0)&lt;53,"3rd/4th Girls",MATCH(AF145,AF$1:AF$114,0)&lt;67,"5th/6th Boys",MATCH(AF145,AF$1:AF$114,0)&lt;90,"5th/6th Girls",MATCH(AF145,AF$1:AF$114,0)&lt;107,"7th-9th Boys",MATCH(AF145,AF$1:AF$114,0)&lt;116,"7th-9th Girls")),"",_xlfn.IFS(MATCH(AF145,AF$1:AF$114,0)&lt;33,"3rd/4th Boys",MATCH(AF145,AF$1:AF$114,0)&lt;53,"3rd/4th Girls",MATCH(AF145,AF$1:AF$114,0)&lt;67,"5th/6th Boys",MATCH(AF145,AF$1:AF$114,0)&lt;90,"5th/6th Girls",MATCH(AF145,AF$1:AF$114,0)&lt;107,"7th-9th Boys",MATCH(AF145,AF$1:AF$114,0)&lt;116,"7th-9th Girls"))</f>
        <v>7th-9th Boys</v>
      </c>
      <c r="AD145" s="167">
        <v>0.5625</v>
      </c>
      <c r="AE145" s="168" t="s">
        <v>98</v>
      </c>
      <c r="AF145" s="170" t="str">
        <f t="shared" si="141"/>
        <v>1:30 PM AMS</v>
      </c>
      <c r="AG145" s="25"/>
      <c r="AH145"/>
      <c r="AI145"/>
      <c r="AJ145" s="25"/>
      <c r="AK145" s="25"/>
      <c r="AL145" s="25"/>
      <c r="AM145" s="25"/>
      <c r="AN145" s="25"/>
      <c r="AO145" s="25"/>
      <c r="AP145" s="25"/>
      <c r="AQ145" s="25"/>
      <c r="AR145" s="25"/>
      <c r="AS145" s="25"/>
      <c r="BH145"/>
      <c r="BI145" s="25"/>
      <c r="BJ145" s="25"/>
      <c r="BK145"/>
      <c r="BL145"/>
    </row>
    <row r="146" spans="1:64" s="15" customFormat="1" x14ac:dyDescent="0.3">
      <c r="A146" s="165" t="str" cm="1">
        <f t="array" ref="A146">IF(ISNA(_xlfn.IFS(MATCH(D146,D$1:D$114,0)&lt;33,"3rd/4th Boys",MATCH(D146,D$1:D$114,0)&lt;53,"3rd/4th Girls",MATCH(D146,D$1:D$114,0)&lt;67,"5th/6th Boys",MATCH(D146,D$1:D$114,0)&lt;90,"5th/6th Girls",MATCH(D146,D$1:D$114,0)&lt;107,"7th-9th Boys",MATCH(D146,D$1:D$114,0)&lt;116,"7th-9th Girls")),"",_xlfn.IFS(MATCH(D146,D$1:D$114,0)&lt;33,"3rd/4th Boys",MATCH(D146,D$1:D$114,0)&lt;53,"3rd/4th Girls",MATCH(D146,D$1:D$114,0)&lt;67,"5th/6th Boys",MATCH(D146,D$1:D$114,0)&lt;90,"5th/6th Girls",MATCH(D146,D$1:D$114,0)&lt;107,"7th-9th Boys",MATCH(D146,D$1:D$114,0)&lt;116,"7th-9th Girls"))</f>
        <v/>
      </c>
      <c r="B146" s="167">
        <v>0.61458333333333337</v>
      </c>
      <c r="C146" s="168" t="s">
        <v>98</v>
      </c>
      <c r="D146" s="169" t="str">
        <f t="shared" si="135"/>
        <v>2:45 PM AMS</v>
      </c>
      <c r="E146" s="166" t="str" cm="1">
        <f t="array" ref="E146">IF(ISNA(_xlfn.IFS(MATCH(H146,H$1:H$114,0)&lt;33,"3rd/4th Boys",MATCH(H146,H$1:H$114,0)&lt;53,"3rd/4th Girls",MATCH(H146,H$1:H$114,0)&lt;67,"5th/6th Boys",MATCH(H146,H$1:H$114,0)&lt;90,"5th/6th Girls",MATCH(H146,H$1:H$114,0)&lt;107,"7th-9th Boys",MATCH(H146,H$1:H$114,0)&lt;116,"7th-9th Girls")),"",_xlfn.IFS(MATCH(H146,H$1:H$114,0)&lt;33,"3rd/4th Boys",MATCH(H146,H$1:H$114,0)&lt;53,"3rd/4th Girls",MATCH(H146,H$1:H$114,0)&lt;67,"5th/6th Boys",MATCH(H146,H$1:H$114,0)&lt;90,"5th/6th Girls",MATCH(H146,H$1:H$114,0)&lt;107,"7th-9th Boys",MATCH(H146,H$1:H$114,0)&lt;116,"7th-9th Girls"))</f>
        <v>5th/6th Girls</v>
      </c>
      <c r="F146" s="167">
        <v>0.61458333333333337</v>
      </c>
      <c r="G146" s="168" t="s">
        <v>98</v>
      </c>
      <c r="H146" s="169" t="str">
        <f t="shared" si="142"/>
        <v>2:45 PM AMS</v>
      </c>
      <c r="I146" s="166" t="str" cm="1">
        <f t="array" ref="I146">IF(ISNA(_xlfn.IFS(MATCH(L146,L$1:L$114,0)&lt;33,"3rd/4th Boys",MATCH(L146,L$1:L$114,0)&lt;53,"3rd/4th Girls",MATCH(L146,L$1:L$114,0)&lt;67,"5th/6th Boys",MATCH(L146,L$1:L$114,0)&lt;90,"5th/6th Girls",MATCH(L146,L$1:L$114,0)&lt;107,"7th-9th Boys",MATCH(L146,L$1:L$114,0)&lt;116,"7th-9th Girls")),"",_xlfn.IFS(MATCH(L146,L$1:L$114,0)&lt;33,"3rd/4th Boys",MATCH(L146,L$1:L$114,0)&lt;53,"3rd/4th Girls",MATCH(L146,L$1:L$114,0)&lt;67,"5th/6th Boys",MATCH(L146,L$1:L$114,0)&lt;90,"5th/6th Girls",MATCH(L146,L$1:L$114,0)&lt;107,"7th-9th Boys",MATCH(L146,L$1:L$114,0)&lt;116,"7th-9th Girls"))</f>
        <v>5th/6th Girls</v>
      </c>
      <c r="J146" s="167">
        <v>0.61458333333333337</v>
      </c>
      <c r="K146" s="168" t="s">
        <v>98</v>
      </c>
      <c r="L146" s="169" t="str">
        <f t="shared" si="136"/>
        <v>2:45 PM AMS</v>
      </c>
      <c r="M146" s="166" t="str" cm="1">
        <f t="array" ref="M146">IF(ISNA(_xlfn.IFS(MATCH(P146,P$1:P$114,0)&lt;33,"3rd/4th Boys",MATCH(P146,P$1:P$114,0)&lt;53,"3rd/4th Girls",MATCH(P146,P$1:P$114,0)&lt;67,"5th/6th Boys",MATCH(P146,P$1:P$114,0)&lt;90,"5th/6th Girls",MATCH(P146,P$1:P$114,0)&lt;107,"7th-9th Boys",MATCH(P146,P$1:P$114,0)&lt;116,"7th-9th Girls")),"",_xlfn.IFS(MATCH(P146,P$1:P$114,0)&lt;33,"3rd/4th Boys",MATCH(P146,P$1:P$114,0)&lt;53,"3rd/4th Girls",MATCH(P146,P$1:P$114,0)&lt;67,"5th/6th Boys",MATCH(P146,P$1:P$114,0)&lt;90,"5th/6th Girls",MATCH(P146,P$1:P$114,0)&lt;107,"7th-9th Boys",MATCH(P146,P$1:P$114,0)&lt;116,"7th-9th Girls"))</f>
        <v>5th/6th Boys</v>
      </c>
      <c r="N146" s="167">
        <v>0.61458333333333337</v>
      </c>
      <c r="O146" s="168" t="s">
        <v>98</v>
      </c>
      <c r="P146" s="169" t="str">
        <f t="shared" si="137"/>
        <v>2:45 PM AMS</v>
      </c>
      <c r="Q146" s="166" t="str" cm="1">
        <f t="array" ref="Q146">IF(ISNA(_xlfn.IFS(MATCH(T146,T$1:T$114,0)&lt;33,"3rd/4th Boys",MATCH(T146,T$1:T$114,0)&lt;53,"3rd/4th Girls",MATCH(T146,T$1:T$114,0)&lt;67,"5th/6th Boys",MATCH(T146,T$1:T$114,0)&lt;90,"5th/6th Girls",MATCH(T146,T$1:T$114,0)&lt;107,"7th-9th Boys",MATCH(T146,T$1:T$114,0)&lt;116,"7th-9th Girls")),"",_xlfn.IFS(MATCH(T146,T$1:T$114,0)&lt;33,"3rd/4th Boys",MATCH(T146,T$1:T$114,0)&lt;53,"3rd/4th Girls",MATCH(T146,T$1:T$114,0)&lt;67,"5th/6th Boys",MATCH(T146,T$1:T$114,0)&lt;90,"5th/6th Girls",MATCH(T146,T$1:T$114,0)&lt;107,"7th-9th Boys",MATCH(T146,T$1:T$114,0)&lt;116,"7th-9th Girls"))</f>
        <v>5th/6th Boys</v>
      </c>
      <c r="R146" s="167">
        <v>0.61458333333333337</v>
      </c>
      <c r="S146" s="168" t="s">
        <v>98</v>
      </c>
      <c r="T146" s="169" t="str">
        <f t="shared" si="138"/>
        <v>2:45 PM AMS</v>
      </c>
      <c r="U146" s="166" t="str" cm="1">
        <f t="array" ref="U146">IF(ISNA(_xlfn.IFS(MATCH(X146,X$1:X$114,0)&lt;33,"3rd/4th Boys",MATCH(X146,X$1:X$114,0)&lt;53,"3rd/4th Girls",MATCH(X146,X$1:X$114,0)&lt;67,"5th/6th Boys",MATCH(X146,X$1:X$114,0)&lt;90,"5th/6th Girls",MATCH(X146,X$1:X$114,0)&lt;107,"7th-9th Boys",MATCH(X146,X$1:X$114,0)&lt;116,"7th-9th Girls")),"",_xlfn.IFS(MATCH(X146,X$1:X$114,0)&lt;33,"3rd/4th Boys",MATCH(X146,X$1:X$114,0)&lt;53,"3rd/4th Girls",MATCH(X146,X$1:X$114,0)&lt;67,"5th/6th Boys",MATCH(X146,X$1:X$114,0)&lt;90,"5th/6th Girls",MATCH(X146,X$1:X$114,0)&lt;107,"7th-9th Boys",MATCH(X146,X$1:X$114,0)&lt;116,"7th-9th Girls"))</f>
        <v>5th/6th Girls</v>
      </c>
      <c r="V146" s="167">
        <v>0.61458333333333337</v>
      </c>
      <c r="W146" s="168" t="s">
        <v>98</v>
      </c>
      <c r="X146" s="169" t="str">
        <f t="shared" si="139"/>
        <v>2:45 PM AMS</v>
      </c>
      <c r="Y146" s="166" t="str" cm="1">
        <f t="array" ref="Y146">IF(ISNA(_xlfn.IFS(MATCH(AB146,AB$1:AB$114,0)&lt;33,"3rd/4th Boys",MATCH(AB146,AB$1:AB$114,0)&lt;53,"3rd/4th Girls",MATCH(AB146,AB$1:AB$114,0)&lt;67,"5th/6th Boys",MATCH(AB146,AB$1:AB$114,0)&lt;90,"5th/6th Girls",MATCH(AB146,AB$1:AB$114,0)&lt;107,"7th-9th Boys",MATCH(AB146,AB$1:AB$114,0)&lt;116,"7th-9th Girls")),"",_xlfn.IFS(MATCH(AB146,AB$1:AB$114,0)&lt;33,"3rd/4th Boys",MATCH(AB146,AB$1:AB$114,0)&lt;53,"3rd/4th Girls",MATCH(AB146,AB$1:AB$114,0)&lt;67,"5th/6th Boys",MATCH(AB146,AB$1:AB$114,0)&lt;90,"5th/6th Girls",MATCH(AB146,AB$1:AB$114,0)&lt;107,"7th-9th Boys",MATCH(AB146,AB$1:AB$114,0)&lt;116,"7th-9th Girls"))</f>
        <v>5th/6th Boys</v>
      </c>
      <c r="Z146" s="167">
        <v>0.61458333333333337</v>
      </c>
      <c r="AA146" s="168" t="s">
        <v>98</v>
      </c>
      <c r="AB146" s="169" t="str">
        <f t="shared" si="140"/>
        <v>2:45 PM AMS</v>
      </c>
      <c r="AC146" s="166" t="str" cm="1">
        <f t="array" ref="AC146">IF(ISNA(_xlfn.IFS(MATCH(AF146,AF$1:AF$114,0)&lt;33,"3rd/4th Boys",MATCH(AF146,AF$1:AF$114,0)&lt;53,"3rd/4th Girls",MATCH(AF146,AF$1:AF$114,0)&lt;67,"5th/6th Boys",MATCH(AF146,AF$1:AF$114,0)&lt;90,"5th/6th Girls",MATCH(AF146,AF$1:AF$114,0)&lt;107,"7th-9th Boys",MATCH(AF146,AF$1:AF$114,0)&lt;116,"7th-9th Girls")),"",_xlfn.IFS(MATCH(AF146,AF$1:AF$114,0)&lt;33,"3rd/4th Boys",MATCH(AF146,AF$1:AF$114,0)&lt;53,"3rd/4th Girls",MATCH(AF146,AF$1:AF$114,0)&lt;67,"5th/6th Boys",MATCH(AF146,AF$1:AF$114,0)&lt;90,"5th/6th Girls",MATCH(AF146,AF$1:AF$114,0)&lt;107,"7th-9th Boys",MATCH(AF146,AF$1:AF$114,0)&lt;116,"7th-9th Girls"))</f>
        <v>7th-9th Boys</v>
      </c>
      <c r="AD146" s="167">
        <v>0.61458333333333337</v>
      </c>
      <c r="AE146" s="168" t="s">
        <v>98</v>
      </c>
      <c r="AF146" s="170" t="str">
        <f t="shared" si="141"/>
        <v>2:45 PM AMS</v>
      </c>
      <c r="AH146"/>
      <c r="AI146"/>
      <c r="AJ146" s="25"/>
      <c r="AK146" s="25"/>
      <c r="AL146" s="25"/>
      <c r="AM146" s="25"/>
      <c r="AN146" s="25"/>
      <c r="AO146" s="25"/>
      <c r="AP146" s="25"/>
      <c r="AQ146" s="25"/>
      <c r="AR146" s="25"/>
      <c r="AS146" s="25"/>
      <c r="BH146"/>
      <c r="BI146" s="25"/>
      <c r="BJ146" s="25"/>
      <c r="BK146"/>
      <c r="BL146"/>
    </row>
    <row r="147" spans="1:64" x14ac:dyDescent="0.3">
      <c r="A147" s="165" t="str" cm="1">
        <f t="array" ref="A147">IF(ISNA(_xlfn.IFS(MATCH(D147,D$1:D$114,0)&lt;33,"3rd/4th Boys",MATCH(D147,D$1:D$114,0)&lt;53,"3rd/4th Girls",MATCH(D147,D$1:D$114,0)&lt;67,"5th/6th Boys",MATCH(D147,D$1:D$114,0)&lt;90,"5th/6th Girls",MATCH(D147,D$1:D$114,0)&lt;107,"7th-9th Boys",MATCH(D147,D$1:D$114,0)&lt;116,"7th-9th Girls")),"",_xlfn.IFS(MATCH(D147,D$1:D$114,0)&lt;33,"3rd/4th Boys",MATCH(D147,D$1:D$114,0)&lt;53,"3rd/4th Girls",MATCH(D147,D$1:D$114,0)&lt;67,"5th/6th Boys",MATCH(D147,D$1:D$114,0)&lt;90,"5th/6th Girls",MATCH(D147,D$1:D$114,0)&lt;107,"7th-9th Boys",MATCH(D147,D$1:D$114,0)&lt;116,"7th-9th Girls"))</f>
        <v/>
      </c>
      <c r="B147" s="167">
        <v>0.35416666666666669</v>
      </c>
      <c r="C147" s="168" t="s">
        <v>91</v>
      </c>
      <c r="D147" s="169" t="str">
        <f t="shared" si="135"/>
        <v>8:30 AM CSDA</v>
      </c>
      <c r="E147" s="166" t="str" cm="1">
        <f t="array" ref="E147">IF(ISNA(_xlfn.IFS(MATCH(H147,H$1:H$114,0)&lt;33,"3rd/4th Boys",MATCH(H147,H$1:H$114,0)&lt;53,"3rd/4th Girls",MATCH(H147,H$1:H$114,0)&lt;67,"5th/6th Boys",MATCH(H147,H$1:H$114,0)&lt;90,"5th/6th Girls",MATCH(H147,H$1:H$114,0)&lt;107,"7th-9th Boys",MATCH(H147,H$1:H$114,0)&lt;116,"7th-9th Girls")),"",_xlfn.IFS(MATCH(H147,H$1:H$114,0)&lt;33,"3rd/4th Boys",MATCH(H147,H$1:H$114,0)&lt;53,"3rd/4th Girls",MATCH(H147,H$1:H$114,0)&lt;67,"5th/6th Boys",MATCH(H147,H$1:H$114,0)&lt;90,"5th/6th Girls",MATCH(H147,H$1:H$114,0)&lt;107,"7th-9th Boys",MATCH(H147,H$1:H$114,0)&lt;116,"7th-9th Girls"))</f>
        <v>3rd/4th Boys</v>
      </c>
      <c r="F147" s="167">
        <v>0.35416666666666669</v>
      </c>
      <c r="G147" s="168" t="s">
        <v>91</v>
      </c>
      <c r="H147" s="169" t="str">
        <f t="shared" si="142"/>
        <v>8:30 AM CSDA</v>
      </c>
      <c r="I147" s="166" t="str" cm="1">
        <f t="array" ref="I147">IF(ISNA(_xlfn.IFS(MATCH(L147,L$1:L$114,0)&lt;33,"3rd/4th Boys",MATCH(L147,L$1:L$114,0)&lt;53,"3rd/4th Girls",MATCH(L147,L$1:L$114,0)&lt;67,"5th/6th Boys",MATCH(L147,L$1:L$114,0)&lt;90,"5th/6th Girls",MATCH(L147,L$1:L$114,0)&lt;107,"7th-9th Boys",MATCH(L147,L$1:L$114,0)&lt;116,"7th-9th Girls")),"",_xlfn.IFS(MATCH(L147,L$1:L$114,0)&lt;33,"3rd/4th Boys",MATCH(L147,L$1:L$114,0)&lt;53,"3rd/4th Girls",MATCH(L147,L$1:L$114,0)&lt;67,"5th/6th Boys",MATCH(L147,L$1:L$114,0)&lt;90,"5th/6th Girls",MATCH(L147,L$1:L$114,0)&lt;107,"7th-9th Boys",MATCH(L147,L$1:L$114,0)&lt;116,"7th-9th Girls"))</f>
        <v>3rd/4th Girls</v>
      </c>
      <c r="J147" s="167">
        <v>0.35416666666666669</v>
      </c>
      <c r="K147" s="168" t="s">
        <v>91</v>
      </c>
      <c r="L147" s="169" t="str">
        <f t="shared" si="136"/>
        <v>8:30 AM CSDA</v>
      </c>
      <c r="M147" s="166" t="str" cm="1">
        <f t="array" ref="M147">IF(ISNA(_xlfn.IFS(MATCH(P147,P$1:P$114,0)&lt;33,"3rd/4th Boys",MATCH(P147,P$1:P$114,0)&lt;53,"3rd/4th Girls",MATCH(P147,P$1:P$114,0)&lt;67,"5th/6th Boys",MATCH(P147,P$1:P$114,0)&lt;90,"5th/6th Girls",MATCH(P147,P$1:P$114,0)&lt;107,"7th-9th Boys",MATCH(P147,P$1:P$114,0)&lt;116,"7th-9th Girls")),"",_xlfn.IFS(MATCH(P147,P$1:P$114,0)&lt;33,"3rd/4th Boys",MATCH(P147,P$1:P$114,0)&lt;53,"3rd/4th Girls",MATCH(P147,P$1:P$114,0)&lt;67,"5th/6th Boys",MATCH(P147,P$1:P$114,0)&lt;90,"5th/6th Girls",MATCH(P147,P$1:P$114,0)&lt;107,"7th-9th Boys",MATCH(P147,P$1:P$114,0)&lt;116,"7th-9th Girls"))</f>
        <v>3rd/4th Girls</v>
      </c>
      <c r="N147" s="167">
        <v>0.35416666666666669</v>
      </c>
      <c r="O147" s="168" t="s">
        <v>91</v>
      </c>
      <c r="P147" s="169" t="str">
        <f t="shared" si="137"/>
        <v>8:30 AM CSDA</v>
      </c>
      <c r="Q147" s="166" t="str" cm="1">
        <f t="array" ref="Q147">IF(ISNA(_xlfn.IFS(MATCH(T147,T$1:T$114,0)&lt;33,"3rd/4th Boys",MATCH(T147,T$1:T$114,0)&lt;53,"3rd/4th Girls",MATCH(T147,T$1:T$114,0)&lt;67,"5th/6th Boys",MATCH(T147,T$1:T$114,0)&lt;90,"5th/6th Girls",MATCH(T147,T$1:T$114,0)&lt;107,"7th-9th Boys",MATCH(T147,T$1:T$114,0)&lt;116,"7th-9th Girls")),"",_xlfn.IFS(MATCH(T147,T$1:T$114,0)&lt;33,"3rd/4th Boys",MATCH(T147,T$1:T$114,0)&lt;53,"3rd/4th Girls",MATCH(T147,T$1:T$114,0)&lt;67,"5th/6th Boys",MATCH(T147,T$1:T$114,0)&lt;90,"5th/6th Girls",MATCH(T147,T$1:T$114,0)&lt;107,"7th-9th Boys",MATCH(T147,T$1:T$114,0)&lt;116,"7th-9th Girls"))</f>
        <v>3rd/4th Boys</v>
      </c>
      <c r="R147" s="167">
        <v>0.35416666666666669</v>
      </c>
      <c r="S147" s="168" t="s">
        <v>91</v>
      </c>
      <c r="T147" s="169" t="str">
        <f t="shared" si="138"/>
        <v>8:30 AM CSDA</v>
      </c>
      <c r="U147" s="166" t="str" cm="1">
        <f t="array" ref="U147">IF(ISNA(_xlfn.IFS(MATCH(X147,X$1:X$114,0)&lt;33,"3rd/4th Boys",MATCH(X147,X$1:X$114,0)&lt;53,"3rd/4th Girls",MATCH(X147,X$1:X$114,0)&lt;67,"5th/6th Boys",MATCH(X147,X$1:X$114,0)&lt;90,"5th/6th Girls",MATCH(X147,X$1:X$114,0)&lt;107,"7th-9th Boys",MATCH(X147,X$1:X$114,0)&lt;116,"7th-9th Girls")),"",_xlfn.IFS(MATCH(X147,X$1:X$114,0)&lt;33,"3rd/4th Boys",MATCH(X147,X$1:X$114,0)&lt;53,"3rd/4th Girls",MATCH(X147,X$1:X$114,0)&lt;67,"5th/6th Boys",MATCH(X147,X$1:X$114,0)&lt;90,"5th/6th Girls",MATCH(X147,X$1:X$114,0)&lt;107,"7th-9th Boys",MATCH(X147,X$1:X$114,0)&lt;116,"7th-9th Girls"))</f>
        <v>3rd/4th Boys</v>
      </c>
      <c r="V147" s="167">
        <v>0.35416666666666669</v>
      </c>
      <c r="W147" s="168" t="s">
        <v>91</v>
      </c>
      <c r="X147" s="169" t="str">
        <f t="shared" si="139"/>
        <v>8:30 AM CSDA</v>
      </c>
      <c r="Y147" s="166" t="str" cm="1">
        <f t="array" ref="Y147">IF(ISNA(_xlfn.IFS(MATCH(AB147,AB$1:AB$114,0)&lt;33,"3rd/4th Boys",MATCH(AB147,AB$1:AB$114,0)&lt;53,"3rd/4th Girls",MATCH(AB147,AB$1:AB$114,0)&lt;67,"5th/6th Boys",MATCH(AB147,AB$1:AB$114,0)&lt;90,"5th/6th Girls",MATCH(AB147,AB$1:AB$114,0)&lt;107,"7th-9th Boys",MATCH(AB147,AB$1:AB$114,0)&lt;116,"7th-9th Girls")),"",_xlfn.IFS(MATCH(AB147,AB$1:AB$114,0)&lt;33,"3rd/4th Boys",MATCH(AB147,AB$1:AB$114,0)&lt;53,"3rd/4th Girls",MATCH(AB147,AB$1:AB$114,0)&lt;67,"5th/6th Boys",MATCH(AB147,AB$1:AB$114,0)&lt;90,"5th/6th Girls",MATCH(AB147,AB$1:AB$114,0)&lt;107,"7th-9th Boys",MATCH(AB147,AB$1:AB$114,0)&lt;116,"7th-9th Girls"))</f>
        <v>3rd/4th Girls</v>
      </c>
      <c r="Z147" s="167">
        <v>0.35416666666666669</v>
      </c>
      <c r="AA147" s="168" t="s">
        <v>91</v>
      </c>
      <c r="AB147" s="169" t="str">
        <f t="shared" si="140"/>
        <v>8:30 AM CSDA</v>
      </c>
      <c r="AC147" s="166" t="str" cm="1">
        <f t="array" ref="AC147">IF(ISNA(_xlfn.IFS(MATCH(AF147,AF$1:AF$114,0)&lt;33,"3rd/4th Boys",MATCH(AF147,AF$1:AF$114,0)&lt;53,"3rd/4th Girls",MATCH(AF147,AF$1:AF$114,0)&lt;67,"5th/6th Boys",MATCH(AF147,AF$1:AF$114,0)&lt;90,"5th/6th Girls",MATCH(AF147,AF$1:AF$114,0)&lt;107,"7th-9th Boys",MATCH(AF147,AF$1:AF$114,0)&lt;116,"7th-9th Girls")),"",_xlfn.IFS(MATCH(AF147,AF$1:AF$114,0)&lt;33,"3rd/4th Boys",MATCH(AF147,AF$1:AF$114,0)&lt;53,"3rd/4th Girls",MATCH(AF147,AF$1:AF$114,0)&lt;67,"5th/6th Boys",MATCH(AF147,AF$1:AF$114,0)&lt;90,"5th/6th Girls",MATCH(AF147,AF$1:AF$114,0)&lt;107,"7th-9th Boys",MATCH(AF147,AF$1:AF$114,0)&lt;116,"7th-9th Girls"))</f>
        <v>3rd/4th Boys</v>
      </c>
      <c r="AD147" s="167">
        <v>0.35416666666666669</v>
      </c>
      <c r="AE147" s="168" t="s">
        <v>91</v>
      </c>
      <c r="AF147" s="170" t="str">
        <f t="shared" si="141"/>
        <v>8:30 AM CSDA</v>
      </c>
    </row>
    <row r="148" spans="1:64" x14ac:dyDescent="0.3">
      <c r="A148" s="165" t="str" cm="1">
        <f t="array" ref="A148">IF(ISNA(_xlfn.IFS(MATCH(D148,D$1:D$114,0)&lt;33,"3rd/4th Boys",MATCH(D148,D$1:D$114,0)&lt;53,"3rd/4th Girls",MATCH(D148,D$1:D$114,0)&lt;67,"5th/6th Boys",MATCH(D148,D$1:D$114,0)&lt;90,"5th/6th Girls",MATCH(D148,D$1:D$114,0)&lt;107,"7th-9th Boys",MATCH(D148,D$1:D$114,0)&lt;116,"7th-9th Girls")),"",_xlfn.IFS(MATCH(D148,D$1:D$114,0)&lt;33,"3rd/4th Boys",MATCH(D148,D$1:D$114,0)&lt;53,"3rd/4th Girls",MATCH(D148,D$1:D$114,0)&lt;67,"5th/6th Boys",MATCH(D148,D$1:D$114,0)&lt;90,"5th/6th Girls",MATCH(D148,D$1:D$114,0)&lt;107,"7th-9th Boys",MATCH(D148,D$1:D$114,0)&lt;116,"7th-9th Girls"))</f>
        <v/>
      </c>
      <c r="B148" s="167">
        <v>0.40625</v>
      </c>
      <c r="C148" s="168" t="s">
        <v>91</v>
      </c>
      <c r="D148" s="169" t="str">
        <f t="shared" si="135"/>
        <v>9:45 AM CSDA</v>
      </c>
      <c r="E148" s="166" t="str" cm="1">
        <f t="array" ref="E148">IF(ISNA(_xlfn.IFS(MATCH(H148,H$1:H$114,0)&lt;33,"3rd/4th Boys",MATCH(H148,H$1:H$114,0)&lt;53,"3rd/4th Girls",MATCH(H148,H$1:H$114,0)&lt;67,"5th/6th Boys",MATCH(H148,H$1:H$114,0)&lt;90,"5th/6th Girls",MATCH(H148,H$1:H$114,0)&lt;107,"7th-9th Boys",MATCH(H148,H$1:H$114,0)&lt;116,"7th-9th Girls")),"",_xlfn.IFS(MATCH(H148,H$1:H$114,0)&lt;33,"3rd/4th Boys",MATCH(H148,H$1:H$114,0)&lt;53,"3rd/4th Girls",MATCH(H148,H$1:H$114,0)&lt;67,"5th/6th Boys",MATCH(H148,H$1:H$114,0)&lt;90,"5th/6th Girls",MATCH(H148,H$1:H$114,0)&lt;107,"7th-9th Boys",MATCH(H148,H$1:H$114,0)&lt;116,"7th-9th Girls"))</f>
        <v>3rd/4th Boys</v>
      </c>
      <c r="F148" s="167">
        <v>0.40625</v>
      </c>
      <c r="G148" s="168" t="s">
        <v>91</v>
      </c>
      <c r="H148" s="169" t="str">
        <f t="shared" si="142"/>
        <v>9:45 AM CSDA</v>
      </c>
      <c r="I148" s="166" t="str" cm="1">
        <f t="array" ref="I148">IF(ISNA(_xlfn.IFS(MATCH(L148,L$1:L$114,0)&lt;33,"3rd/4th Boys",MATCH(L148,L$1:L$114,0)&lt;53,"3rd/4th Girls",MATCH(L148,L$1:L$114,0)&lt;67,"5th/6th Boys",MATCH(L148,L$1:L$114,0)&lt;90,"5th/6th Girls",MATCH(L148,L$1:L$114,0)&lt;107,"7th-9th Boys",MATCH(L148,L$1:L$114,0)&lt;116,"7th-9th Girls")),"",_xlfn.IFS(MATCH(L148,L$1:L$114,0)&lt;33,"3rd/4th Boys",MATCH(L148,L$1:L$114,0)&lt;53,"3rd/4th Girls",MATCH(L148,L$1:L$114,0)&lt;67,"5th/6th Boys",MATCH(L148,L$1:L$114,0)&lt;90,"5th/6th Girls",MATCH(L148,L$1:L$114,0)&lt;107,"7th-9th Boys",MATCH(L148,L$1:L$114,0)&lt;116,"7th-9th Girls"))</f>
        <v>3rd/4th Boys</v>
      </c>
      <c r="J148" s="167">
        <v>0.40625</v>
      </c>
      <c r="K148" s="168" t="s">
        <v>91</v>
      </c>
      <c r="L148" s="169" t="str">
        <f t="shared" si="136"/>
        <v>9:45 AM CSDA</v>
      </c>
      <c r="M148" s="166" t="str" cm="1">
        <f t="array" ref="M148">IF(ISNA(_xlfn.IFS(MATCH(P148,P$1:P$114,0)&lt;33,"3rd/4th Boys",MATCH(P148,P$1:P$114,0)&lt;53,"3rd/4th Girls",MATCH(P148,P$1:P$114,0)&lt;67,"5th/6th Boys",MATCH(P148,P$1:P$114,0)&lt;90,"5th/6th Girls",MATCH(P148,P$1:P$114,0)&lt;107,"7th-9th Boys",MATCH(P148,P$1:P$114,0)&lt;116,"7th-9th Girls")),"",_xlfn.IFS(MATCH(P148,P$1:P$114,0)&lt;33,"3rd/4th Boys",MATCH(P148,P$1:P$114,0)&lt;53,"3rd/4th Girls",MATCH(P148,P$1:P$114,0)&lt;67,"5th/6th Boys",MATCH(P148,P$1:P$114,0)&lt;90,"5th/6th Girls",MATCH(P148,P$1:P$114,0)&lt;107,"7th-9th Boys",MATCH(P148,P$1:P$114,0)&lt;116,"7th-9th Girls"))</f>
        <v>3rd/4th Girls</v>
      </c>
      <c r="N148" s="167">
        <v>0.40625</v>
      </c>
      <c r="O148" s="168" t="s">
        <v>91</v>
      </c>
      <c r="P148" s="169" t="str">
        <f t="shared" si="137"/>
        <v>9:45 AM CSDA</v>
      </c>
      <c r="Q148" s="166" t="str" cm="1">
        <f t="array" ref="Q148">IF(ISNA(_xlfn.IFS(MATCH(T148,T$1:T$114,0)&lt;33,"3rd/4th Boys",MATCH(T148,T$1:T$114,0)&lt;53,"3rd/4th Girls",MATCH(T148,T$1:T$114,0)&lt;67,"5th/6th Boys",MATCH(T148,T$1:T$114,0)&lt;90,"5th/6th Girls",MATCH(T148,T$1:T$114,0)&lt;107,"7th-9th Boys",MATCH(T148,T$1:T$114,0)&lt;116,"7th-9th Girls")),"",_xlfn.IFS(MATCH(T148,T$1:T$114,0)&lt;33,"3rd/4th Boys",MATCH(T148,T$1:T$114,0)&lt;53,"3rd/4th Girls",MATCH(T148,T$1:T$114,0)&lt;67,"5th/6th Boys",MATCH(T148,T$1:T$114,0)&lt;90,"5th/6th Girls",MATCH(T148,T$1:T$114,0)&lt;107,"7th-9th Boys",MATCH(T148,T$1:T$114,0)&lt;116,"7th-9th Girls"))</f>
        <v>3rd/4th Boys</v>
      </c>
      <c r="R148" s="167">
        <v>0.40625</v>
      </c>
      <c r="S148" s="168" t="s">
        <v>91</v>
      </c>
      <c r="T148" s="169" t="str">
        <f t="shared" si="138"/>
        <v>9:45 AM CSDA</v>
      </c>
      <c r="U148" s="166" t="str" cm="1">
        <f t="array" ref="U148">IF(ISNA(_xlfn.IFS(MATCH(X148,X$1:X$114,0)&lt;33,"3rd/4th Boys",MATCH(X148,X$1:X$114,0)&lt;53,"3rd/4th Girls",MATCH(X148,X$1:X$114,0)&lt;67,"5th/6th Boys",MATCH(X148,X$1:X$114,0)&lt;90,"5th/6th Girls",MATCH(X148,X$1:X$114,0)&lt;107,"7th-9th Boys",MATCH(X148,X$1:X$114,0)&lt;116,"7th-9th Girls")),"",_xlfn.IFS(MATCH(X148,X$1:X$114,0)&lt;33,"3rd/4th Boys",MATCH(X148,X$1:X$114,0)&lt;53,"3rd/4th Girls",MATCH(X148,X$1:X$114,0)&lt;67,"5th/6th Boys",MATCH(X148,X$1:X$114,0)&lt;90,"5th/6th Girls",MATCH(X148,X$1:X$114,0)&lt;107,"7th-9th Boys",MATCH(X148,X$1:X$114,0)&lt;116,"7th-9th Girls"))</f>
        <v>3rd/4th Girls</v>
      </c>
      <c r="V148" s="167">
        <v>0.40625</v>
      </c>
      <c r="W148" s="168" t="s">
        <v>91</v>
      </c>
      <c r="X148" s="169" t="str">
        <f t="shared" si="139"/>
        <v>9:45 AM CSDA</v>
      </c>
      <c r="Y148" s="166" t="str" cm="1">
        <f t="array" ref="Y148">IF(ISNA(_xlfn.IFS(MATCH(AB148,AB$1:AB$114,0)&lt;33,"3rd/4th Boys",MATCH(AB148,AB$1:AB$114,0)&lt;53,"3rd/4th Girls",MATCH(AB148,AB$1:AB$114,0)&lt;67,"5th/6th Boys",MATCH(AB148,AB$1:AB$114,0)&lt;90,"5th/6th Girls",MATCH(AB148,AB$1:AB$114,0)&lt;107,"7th-9th Boys",MATCH(AB148,AB$1:AB$114,0)&lt;116,"7th-9th Girls")),"",_xlfn.IFS(MATCH(AB148,AB$1:AB$114,0)&lt;33,"3rd/4th Boys",MATCH(AB148,AB$1:AB$114,0)&lt;53,"3rd/4th Girls",MATCH(AB148,AB$1:AB$114,0)&lt;67,"5th/6th Boys",MATCH(AB148,AB$1:AB$114,0)&lt;90,"5th/6th Girls",MATCH(AB148,AB$1:AB$114,0)&lt;107,"7th-9th Boys",MATCH(AB148,AB$1:AB$114,0)&lt;116,"7th-9th Girls"))</f>
        <v>3rd/4th Boys</v>
      </c>
      <c r="Z148" s="167">
        <v>0.40625</v>
      </c>
      <c r="AA148" s="168" t="s">
        <v>91</v>
      </c>
      <c r="AB148" s="169" t="str">
        <f t="shared" si="140"/>
        <v>9:45 AM CSDA</v>
      </c>
      <c r="AC148" s="166" t="str" cm="1">
        <f t="array" ref="AC148">IF(ISNA(_xlfn.IFS(MATCH(AF148,AF$1:AF$114,0)&lt;33,"3rd/4th Boys",MATCH(AF148,AF$1:AF$114,0)&lt;53,"3rd/4th Girls",MATCH(AF148,AF$1:AF$114,0)&lt;67,"5th/6th Boys",MATCH(AF148,AF$1:AF$114,0)&lt;90,"5th/6th Girls",MATCH(AF148,AF$1:AF$114,0)&lt;107,"7th-9th Boys",MATCH(AF148,AF$1:AF$114,0)&lt;116,"7th-9th Girls")),"",_xlfn.IFS(MATCH(AF148,AF$1:AF$114,0)&lt;33,"3rd/4th Boys",MATCH(AF148,AF$1:AF$114,0)&lt;53,"3rd/4th Girls",MATCH(AF148,AF$1:AF$114,0)&lt;67,"5th/6th Boys",MATCH(AF148,AF$1:AF$114,0)&lt;90,"5th/6th Girls",MATCH(AF148,AF$1:AF$114,0)&lt;107,"7th-9th Boys",MATCH(AF148,AF$1:AF$114,0)&lt;116,"7th-9th Girls"))</f>
        <v>3rd/4th Girls</v>
      </c>
      <c r="AD148" s="167">
        <v>0.40625</v>
      </c>
      <c r="AE148" s="168" t="s">
        <v>91</v>
      </c>
      <c r="AF148" s="170" t="str">
        <f t="shared" si="141"/>
        <v>9:45 AM CSDA</v>
      </c>
    </row>
    <row r="149" spans="1:64" x14ac:dyDescent="0.3">
      <c r="A149" s="165" t="str" cm="1">
        <f t="array" ref="A149">IF(ISNA(_xlfn.IFS(MATCH(D149,D$1:D$114,0)&lt;33,"3rd/4th Boys",MATCH(D149,D$1:D$114,0)&lt;53,"3rd/4th Girls",MATCH(D149,D$1:D$114,0)&lt;67,"5th/6th Boys",MATCH(D149,D$1:D$114,0)&lt;90,"5th/6th Girls",MATCH(D149,D$1:D$114,0)&lt;107,"7th-9th Boys",MATCH(D149,D$1:D$114,0)&lt;116,"7th-9th Girls")),"",_xlfn.IFS(MATCH(D149,D$1:D$114,0)&lt;33,"3rd/4th Boys",MATCH(D149,D$1:D$114,0)&lt;53,"3rd/4th Girls",MATCH(D149,D$1:D$114,0)&lt;67,"5th/6th Boys",MATCH(D149,D$1:D$114,0)&lt;90,"5th/6th Girls",MATCH(D149,D$1:D$114,0)&lt;107,"7th-9th Boys",MATCH(D149,D$1:D$114,0)&lt;116,"7th-9th Girls"))</f>
        <v/>
      </c>
      <c r="B149" s="167">
        <v>0.45833333333333331</v>
      </c>
      <c r="C149" s="168" t="s">
        <v>91</v>
      </c>
      <c r="D149" s="169" t="str">
        <f t="shared" si="135"/>
        <v>11:00 AM CSDA</v>
      </c>
      <c r="E149" s="166" t="str" cm="1">
        <f t="array" ref="E149">IF(ISNA(_xlfn.IFS(MATCH(H149,H$1:H$114,0)&lt;33,"3rd/4th Boys",MATCH(H149,H$1:H$114,0)&lt;53,"3rd/4th Girls",MATCH(H149,H$1:H$114,0)&lt;67,"5th/6th Boys",MATCH(H149,H$1:H$114,0)&lt;90,"5th/6th Girls",MATCH(H149,H$1:H$114,0)&lt;107,"7th-9th Boys",MATCH(H149,H$1:H$114,0)&lt;116,"7th-9th Girls")),"",_xlfn.IFS(MATCH(H149,H$1:H$114,0)&lt;33,"3rd/4th Boys",MATCH(H149,H$1:H$114,0)&lt;53,"3rd/4th Girls",MATCH(H149,H$1:H$114,0)&lt;67,"5th/6th Boys",MATCH(H149,H$1:H$114,0)&lt;90,"5th/6th Girls",MATCH(H149,H$1:H$114,0)&lt;107,"7th-9th Boys",MATCH(H149,H$1:H$114,0)&lt;116,"7th-9th Girls"))</f>
        <v>3rd/4th Girls</v>
      </c>
      <c r="F149" s="167">
        <v>0.45833333333333331</v>
      </c>
      <c r="G149" s="168" t="s">
        <v>91</v>
      </c>
      <c r="H149" s="169" t="str">
        <f t="shared" si="142"/>
        <v>11:00 AM CSDA</v>
      </c>
      <c r="I149" s="166" t="str" cm="1">
        <f t="array" ref="I149">IF(ISNA(_xlfn.IFS(MATCH(L149,L$1:L$114,0)&lt;33,"3rd/4th Boys",MATCH(L149,L$1:L$114,0)&lt;53,"3rd/4th Girls",MATCH(L149,L$1:L$114,0)&lt;67,"5th/6th Boys",MATCH(L149,L$1:L$114,0)&lt;90,"5th/6th Girls",MATCH(L149,L$1:L$114,0)&lt;107,"7th-9th Boys",MATCH(L149,L$1:L$114,0)&lt;116,"7th-9th Girls")),"",_xlfn.IFS(MATCH(L149,L$1:L$114,0)&lt;33,"3rd/4th Boys",MATCH(L149,L$1:L$114,0)&lt;53,"3rd/4th Girls",MATCH(L149,L$1:L$114,0)&lt;67,"5th/6th Boys",MATCH(L149,L$1:L$114,0)&lt;90,"5th/6th Girls",MATCH(L149,L$1:L$114,0)&lt;107,"7th-9th Boys",MATCH(L149,L$1:L$114,0)&lt;116,"7th-9th Girls"))</f>
        <v>5th/6th Boys</v>
      </c>
      <c r="J149" s="167">
        <v>0.45833333333333331</v>
      </c>
      <c r="K149" s="168" t="s">
        <v>91</v>
      </c>
      <c r="L149" s="169" t="str">
        <f t="shared" si="136"/>
        <v>11:00 AM CSDA</v>
      </c>
      <c r="M149" s="166" t="str" cm="1">
        <f t="array" ref="M149">IF(ISNA(_xlfn.IFS(MATCH(P149,P$1:P$114,0)&lt;33,"3rd/4th Boys",MATCH(P149,P$1:P$114,0)&lt;53,"3rd/4th Girls",MATCH(P149,P$1:P$114,0)&lt;67,"5th/6th Boys",MATCH(P149,P$1:P$114,0)&lt;90,"5th/6th Girls",MATCH(P149,P$1:P$114,0)&lt;107,"7th-9th Boys",MATCH(P149,P$1:P$114,0)&lt;116,"7th-9th Girls")),"",_xlfn.IFS(MATCH(P149,P$1:P$114,0)&lt;33,"3rd/4th Boys",MATCH(P149,P$1:P$114,0)&lt;53,"3rd/4th Girls",MATCH(P149,P$1:P$114,0)&lt;67,"5th/6th Boys",MATCH(P149,P$1:P$114,0)&lt;90,"5th/6th Girls",MATCH(P149,P$1:P$114,0)&lt;107,"7th-9th Boys",MATCH(P149,P$1:P$114,0)&lt;116,"7th-9th Girls"))</f>
        <v>3rd/4th Boys</v>
      </c>
      <c r="N149" s="167">
        <v>0.45833333333333331</v>
      </c>
      <c r="O149" s="168" t="s">
        <v>91</v>
      </c>
      <c r="P149" s="169" t="str">
        <f t="shared" si="137"/>
        <v>11:00 AM CSDA</v>
      </c>
      <c r="Q149" s="166" t="str" cm="1">
        <f t="array" ref="Q149">IF(ISNA(_xlfn.IFS(MATCH(T149,T$1:T$114,0)&lt;33,"3rd/4th Boys",MATCH(T149,T$1:T$114,0)&lt;53,"3rd/4th Girls",MATCH(T149,T$1:T$114,0)&lt;67,"5th/6th Boys",MATCH(T149,T$1:T$114,0)&lt;90,"5th/6th Girls",MATCH(T149,T$1:T$114,0)&lt;107,"7th-9th Boys",MATCH(T149,T$1:T$114,0)&lt;116,"7th-9th Girls")),"",_xlfn.IFS(MATCH(T149,T$1:T$114,0)&lt;33,"3rd/4th Boys",MATCH(T149,T$1:T$114,0)&lt;53,"3rd/4th Girls",MATCH(T149,T$1:T$114,0)&lt;67,"5th/6th Boys",MATCH(T149,T$1:T$114,0)&lt;90,"5th/6th Girls",MATCH(T149,T$1:T$114,0)&lt;107,"7th-9th Boys",MATCH(T149,T$1:T$114,0)&lt;116,"7th-9th Girls"))</f>
        <v>3rd/4th Boys</v>
      </c>
      <c r="R149" s="167">
        <v>0.45833333333333331</v>
      </c>
      <c r="S149" s="168" t="s">
        <v>91</v>
      </c>
      <c r="T149" s="169" t="str">
        <f t="shared" si="138"/>
        <v>11:00 AM CSDA</v>
      </c>
      <c r="U149" s="166" t="str" cm="1">
        <f t="array" ref="U149">IF(ISNA(_xlfn.IFS(MATCH(X149,X$1:X$114,0)&lt;33,"3rd/4th Boys",MATCH(X149,X$1:X$114,0)&lt;53,"3rd/4th Girls",MATCH(X149,X$1:X$114,0)&lt;67,"5th/6th Boys",MATCH(X149,X$1:X$114,0)&lt;90,"5th/6th Girls",MATCH(X149,X$1:X$114,0)&lt;107,"7th-9th Boys",MATCH(X149,X$1:X$114,0)&lt;116,"7th-9th Girls")),"",_xlfn.IFS(MATCH(X149,X$1:X$114,0)&lt;33,"3rd/4th Boys",MATCH(X149,X$1:X$114,0)&lt;53,"3rd/4th Girls",MATCH(X149,X$1:X$114,0)&lt;67,"5th/6th Boys",MATCH(X149,X$1:X$114,0)&lt;90,"5th/6th Girls",MATCH(X149,X$1:X$114,0)&lt;107,"7th-9th Boys",MATCH(X149,X$1:X$114,0)&lt;116,"7th-9th Girls"))</f>
        <v>5th/6th Boys</v>
      </c>
      <c r="V149" s="167">
        <v>0.45833333333333331</v>
      </c>
      <c r="W149" s="168" t="s">
        <v>91</v>
      </c>
      <c r="X149" s="169" t="str">
        <f t="shared" si="139"/>
        <v>11:00 AM CSDA</v>
      </c>
      <c r="Y149" s="166" t="str" cm="1">
        <f t="array" ref="Y149">IF(ISNA(_xlfn.IFS(MATCH(AB149,AB$1:AB$114,0)&lt;33,"3rd/4th Boys",MATCH(AB149,AB$1:AB$114,0)&lt;53,"3rd/4th Girls",MATCH(AB149,AB$1:AB$114,0)&lt;67,"5th/6th Boys",MATCH(AB149,AB$1:AB$114,0)&lt;90,"5th/6th Girls",MATCH(AB149,AB$1:AB$114,0)&lt;107,"7th-9th Boys",MATCH(AB149,AB$1:AB$114,0)&lt;116,"7th-9th Girls")),"",_xlfn.IFS(MATCH(AB149,AB$1:AB$114,0)&lt;33,"3rd/4th Boys",MATCH(AB149,AB$1:AB$114,0)&lt;53,"3rd/4th Girls",MATCH(AB149,AB$1:AB$114,0)&lt;67,"5th/6th Boys",MATCH(AB149,AB$1:AB$114,0)&lt;90,"5th/6th Girls",MATCH(AB149,AB$1:AB$114,0)&lt;107,"7th-9th Boys",MATCH(AB149,AB$1:AB$114,0)&lt;116,"7th-9th Girls"))</f>
        <v>3rd/4th Girls</v>
      </c>
      <c r="Z149" s="167">
        <v>0.45833333333333331</v>
      </c>
      <c r="AA149" s="168" t="s">
        <v>91</v>
      </c>
      <c r="AB149" s="169" t="str">
        <f t="shared" si="140"/>
        <v>11:00 AM CSDA</v>
      </c>
      <c r="AC149" s="166" t="str" cm="1">
        <f t="array" ref="AC149">IF(ISNA(_xlfn.IFS(MATCH(AF149,AF$1:AF$114,0)&lt;33,"3rd/4th Boys",MATCH(AF149,AF$1:AF$114,0)&lt;53,"3rd/4th Girls",MATCH(AF149,AF$1:AF$114,0)&lt;67,"5th/6th Boys",MATCH(AF149,AF$1:AF$114,0)&lt;90,"5th/6th Girls",MATCH(AF149,AF$1:AF$114,0)&lt;107,"7th-9th Boys",MATCH(AF149,AF$1:AF$114,0)&lt;116,"7th-9th Girls")),"",_xlfn.IFS(MATCH(AF149,AF$1:AF$114,0)&lt;33,"3rd/4th Boys",MATCH(AF149,AF$1:AF$114,0)&lt;53,"3rd/4th Girls",MATCH(AF149,AF$1:AF$114,0)&lt;67,"5th/6th Boys",MATCH(AF149,AF$1:AF$114,0)&lt;90,"5th/6th Girls",MATCH(AF149,AF$1:AF$114,0)&lt;107,"7th-9th Boys",MATCH(AF149,AF$1:AF$114,0)&lt;116,"7th-9th Girls"))</f>
        <v>3rd/4th Boys</v>
      </c>
      <c r="AD149" s="167">
        <v>0.45833333333333331</v>
      </c>
      <c r="AE149" s="168" t="s">
        <v>91</v>
      </c>
      <c r="AF149" s="170" t="str">
        <f t="shared" si="141"/>
        <v>11:00 AM CSDA</v>
      </c>
    </row>
    <row r="150" spans="1:64" x14ac:dyDescent="0.3">
      <c r="A150" s="165" t="str" cm="1">
        <f t="array" ref="A150">IF(ISNA(_xlfn.IFS(MATCH(D150,D$1:D$114,0)&lt;33,"3rd/4th Boys",MATCH(D150,D$1:D$114,0)&lt;53,"3rd/4th Girls",MATCH(D150,D$1:D$114,0)&lt;67,"5th/6th Boys",MATCH(D150,D$1:D$114,0)&lt;90,"5th/6th Girls",MATCH(D150,D$1:D$114,0)&lt;107,"7th-9th Boys",MATCH(D150,D$1:D$114,0)&lt;116,"7th-9th Girls")),"",_xlfn.IFS(MATCH(D150,D$1:D$114,0)&lt;33,"3rd/4th Boys",MATCH(D150,D$1:D$114,0)&lt;53,"3rd/4th Girls",MATCH(D150,D$1:D$114,0)&lt;67,"5th/6th Boys",MATCH(D150,D$1:D$114,0)&lt;90,"5th/6th Girls",MATCH(D150,D$1:D$114,0)&lt;107,"7th-9th Boys",MATCH(D150,D$1:D$114,0)&lt;116,"7th-9th Girls"))</f>
        <v/>
      </c>
      <c r="B150" s="167">
        <v>0.51041666666666663</v>
      </c>
      <c r="C150" s="168" t="s">
        <v>91</v>
      </c>
      <c r="D150" s="169" t="str">
        <f t="shared" si="135"/>
        <v>12:15 PM CSDA</v>
      </c>
      <c r="E150" s="166" t="str" cm="1">
        <f t="array" ref="E150">IF(ISNA(_xlfn.IFS(MATCH(H150,H$1:H$114,0)&lt;33,"3rd/4th Boys",MATCH(H150,H$1:H$114,0)&lt;53,"3rd/4th Girls",MATCH(H150,H$1:H$114,0)&lt;67,"5th/6th Boys",MATCH(H150,H$1:H$114,0)&lt;90,"5th/6th Girls",MATCH(H150,H$1:H$114,0)&lt;107,"7th-9th Boys",MATCH(H150,H$1:H$114,0)&lt;116,"7th-9th Girls")),"",_xlfn.IFS(MATCH(H150,H$1:H$114,0)&lt;33,"3rd/4th Boys",MATCH(H150,H$1:H$114,0)&lt;53,"3rd/4th Girls",MATCH(H150,H$1:H$114,0)&lt;67,"5th/6th Boys",MATCH(H150,H$1:H$114,0)&lt;90,"5th/6th Girls",MATCH(H150,H$1:H$114,0)&lt;107,"7th-9th Boys",MATCH(H150,H$1:H$114,0)&lt;116,"7th-9th Girls"))</f>
        <v>3rd/4th Girls</v>
      </c>
      <c r="F150" s="167">
        <v>0.51041666666666663</v>
      </c>
      <c r="G150" s="168" t="s">
        <v>91</v>
      </c>
      <c r="H150" s="169" t="str">
        <f t="shared" si="142"/>
        <v>12:15 PM CSDA</v>
      </c>
      <c r="I150" s="166" t="str" cm="1">
        <f t="array" ref="I150">IF(ISNA(_xlfn.IFS(MATCH(L150,L$1:L$114,0)&lt;33,"3rd/4th Boys",MATCH(L150,L$1:L$114,0)&lt;53,"3rd/4th Girls",MATCH(L150,L$1:L$114,0)&lt;67,"5th/6th Boys",MATCH(L150,L$1:L$114,0)&lt;90,"5th/6th Girls",MATCH(L150,L$1:L$114,0)&lt;107,"7th-9th Boys",MATCH(L150,L$1:L$114,0)&lt;116,"7th-9th Girls")),"",_xlfn.IFS(MATCH(L150,L$1:L$114,0)&lt;33,"3rd/4th Boys",MATCH(L150,L$1:L$114,0)&lt;53,"3rd/4th Girls",MATCH(L150,L$1:L$114,0)&lt;67,"5th/6th Boys",MATCH(L150,L$1:L$114,0)&lt;90,"5th/6th Girls",MATCH(L150,L$1:L$114,0)&lt;107,"7th-9th Boys",MATCH(L150,L$1:L$114,0)&lt;116,"7th-9th Girls"))</f>
        <v>5th/6th Boys</v>
      </c>
      <c r="J150" s="167">
        <v>0.51041666666666663</v>
      </c>
      <c r="K150" s="168" t="s">
        <v>91</v>
      </c>
      <c r="L150" s="169" t="str">
        <f t="shared" si="136"/>
        <v>12:15 PM CSDA</v>
      </c>
      <c r="M150" s="166" t="str" cm="1">
        <f t="array" ref="M150">IF(ISNA(_xlfn.IFS(MATCH(P150,P$1:P$114,0)&lt;33,"3rd/4th Boys",MATCH(P150,P$1:P$114,0)&lt;53,"3rd/4th Girls",MATCH(P150,P$1:P$114,0)&lt;67,"5th/6th Boys",MATCH(P150,P$1:P$114,0)&lt;90,"5th/6th Girls",MATCH(P150,P$1:P$114,0)&lt;107,"7th-9th Boys",MATCH(P150,P$1:P$114,0)&lt;116,"7th-9th Girls")),"",_xlfn.IFS(MATCH(P150,P$1:P$114,0)&lt;33,"3rd/4th Boys",MATCH(P150,P$1:P$114,0)&lt;53,"3rd/4th Girls",MATCH(P150,P$1:P$114,0)&lt;67,"5th/6th Boys",MATCH(P150,P$1:P$114,0)&lt;90,"5th/6th Girls",MATCH(P150,P$1:P$114,0)&lt;107,"7th-9th Boys",MATCH(P150,P$1:P$114,0)&lt;116,"7th-9th Girls"))</f>
        <v>3rd/4th Boys</v>
      </c>
      <c r="N150" s="167">
        <v>0.51041666666666663</v>
      </c>
      <c r="O150" s="168" t="s">
        <v>91</v>
      </c>
      <c r="P150" s="169" t="str">
        <f t="shared" si="137"/>
        <v>12:15 PM CSDA</v>
      </c>
      <c r="Q150" s="166" t="str" cm="1">
        <f t="array" ref="Q150">IF(ISNA(_xlfn.IFS(MATCH(T150,T$1:T$114,0)&lt;33,"3rd/4th Boys",MATCH(T150,T$1:T$114,0)&lt;53,"3rd/4th Girls",MATCH(T150,T$1:T$114,0)&lt;67,"5th/6th Boys",MATCH(T150,T$1:T$114,0)&lt;90,"5th/6th Girls",MATCH(T150,T$1:T$114,0)&lt;107,"7th-9th Boys",MATCH(T150,T$1:T$114,0)&lt;116,"7th-9th Girls")),"",_xlfn.IFS(MATCH(T150,T$1:T$114,0)&lt;33,"3rd/4th Boys",MATCH(T150,T$1:T$114,0)&lt;53,"3rd/4th Girls",MATCH(T150,T$1:T$114,0)&lt;67,"5th/6th Boys",MATCH(T150,T$1:T$114,0)&lt;90,"5th/6th Girls",MATCH(T150,T$1:T$114,0)&lt;107,"7th-9th Boys",MATCH(T150,T$1:T$114,0)&lt;116,"7th-9th Girls"))</f>
        <v>3rd/4th Girls</v>
      </c>
      <c r="R150" s="167">
        <v>0.51041666666666663</v>
      </c>
      <c r="S150" s="168" t="s">
        <v>91</v>
      </c>
      <c r="T150" s="169" t="str">
        <f t="shared" si="138"/>
        <v>12:15 PM CSDA</v>
      </c>
      <c r="U150" s="166" t="str" cm="1">
        <f t="array" ref="U150">IF(ISNA(_xlfn.IFS(MATCH(X150,X$1:X$114,0)&lt;33,"3rd/4th Boys",MATCH(X150,X$1:X$114,0)&lt;53,"3rd/4th Girls",MATCH(X150,X$1:X$114,0)&lt;67,"5th/6th Boys",MATCH(X150,X$1:X$114,0)&lt;90,"5th/6th Girls",MATCH(X150,X$1:X$114,0)&lt;107,"7th-9th Boys",MATCH(X150,X$1:X$114,0)&lt;116,"7th-9th Girls")),"",_xlfn.IFS(MATCH(X150,X$1:X$114,0)&lt;33,"3rd/4th Boys",MATCH(X150,X$1:X$114,0)&lt;53,"3rd/4th Girls",MATCH(X150,X$1:X$114,0)&lt;67,"5th/6th Boys",MATCH(X150,X$1:X$114,0)&lt;90,"5th/6th Girls",MATCH(X150,X$1:X$114,0)&lt;107,"7th-9th Boys",MATCH(X150,X$1:X$114,0)&lt;116,"7th-9th Girls"))</f>
        <v>5th/6th Girls</v>
      </c>
      <c r="V150" s="167">
        <v>0.51041666666666663</v>
      </c>
      <c r="W150" s="168" t="s">
        <v>91</v>
      </c>
      <c r="X150" s="169" t="str">
        <f t="shared" si="139"/>
        <v>12:15 PM CSDA</v>
      </c>
      <c r="Y150" s="166" t="str" cm="1">
        <f t="array" ref="Y150">IF(ISNA(_xlfn.IFS(MATCH(AB150,AB$1:AB$114,0)&lt;33,"3rd/4th Boys",MATCH(AB150,AB$1:AB$114,0)&lt;53,"3rd/4th Girls",MATCH(AB150,AB$1:AB$114,0)&lt;67,"5th/6th Boys",MATCH(AB150,AB$1:AB$114,0)&lt;90,"5th/6th Girls",MATCH(AB150,AB$1:AB$114,0)&lt;107,"7th-9th Boys",MATCH(AB150,AB$1:AB$114,0)&lt;116,"7th-9th Girls")),"",_xlfn.IFS(MATCH(AB150,AB$1:AB$114,0)&lt;33,"3rd/4th Boys",MATCH(AB150,AB$1:AB$114,0)&lt;53,"3rd/4th Girls",MATCH(AB150,AB$1:AB$114,0)&lt;67,"5th/6th Boys",MATCH(AB150,AB$1:AB$114,0)&lt;90,"5th/6th Girls",MATCH(AB150,AB$1:AB$114,0)&lt;107,"7th-9th Boys",MATCH(AB150,AB$1:AB$114,0)&lt;116,"7th-9th Girls"))</f>
        <v>3rd/4th Boys</v>
      </c>
      <c r="Z150" s="167">
        <v>0.51041666666666663</v>
      </c>
      <c r="AA150" s="168" t="s">
        <v>91</v>
      </c>
      <c r="AB150" s="169" t="str">
        <f t="shared" si="140"/>
        <v>12:15 PM CSDA</v>
      </c>
      <c r="AC150" s="166" t="str" cm="1">
        <f t="array" ref="AC150">IF(ISNA(_xlfn.IFS(MATCH(AF150,AF$1:AF$114,0)&lt;33,"3rd/4th Boys",MATCH(AF150,AF$1:AF$114,0)&lt;53,"3rd/4th Girls",MATCH(AF150,AF$1:AF$114,0)&lt;67,"5th/6th Boys",MATCH(AF150,AF$1:AF$114,0)&lt;90,"5th/6th Girls",MATCH(AF150,AF$1:AF$114,0)&lt;107,"7th-9th Boys",MATCH(AF150,AF$1:AF$114,0)&lt;116,"7th-9th Girls")),"",_xlfn.IFS(MATCH(AF150,AF$1:AF$114,0)&lt;33,"3rd/4th Boys",MATCH(AF150,AF$1:AF$114,0)&lt;53,"3rd/4th Girls",MATCH(AF150,AF$1:AF$114,0)&lt;67,"5th/6th Boys",MATCH(AF150,AF$1:AF$114,0)&lt;90,"5th/6th Girls",MATCH(AF150,AF$1:AF$114,0)&lt;107,"7th-9th Boys",MATCH(AF150,AF$1:AF$114,0)&lt;116,"7th-9th Girls"))</f>
        <v>5th/6th Boys</v>
      </c>
      <c r="AD150" s="167">
        <v>0.51041666666666663</v>
      </c>
      <c r="AE150" s="168" t="s">
        <v>91</v>
      </c>
      <c r="AF150" s="170" t="str">
        <f t="shared" si="141"/>
        <v>12:15 PM CSDA</v>
      </c>
    </row>
    <row r="151" spans="1:64" x14ac:dyDescent="0.3">
      <c r="A151" s="165" t="str" cm="1">
        <f t="array" ref="A151">IF(ISNA(_xlfn.IFS(MATCH(D151,D$1:D$114,0)&lt;33,"3rd/4th Boys",MATCH(D151,D$1:D$114,0)&lt;53,"3rd/4th Girls",MATCH(D151,D$1:D$114,0)&lt;67,"5th/6th Boys",MATCH(D151,D$1:D$114,0)&lt;90,"5th/6th Girls",MATCH(D151,D$1:D$114,0)&lt;107,"7th-9th Boys",MATCH(D151,D$1:D$114,0)&lt;116,"7th-9th Girls")),"",_xlfn.IFS(MATCH(D151,D$1:D$114,0)&lt;33,"3rd/4th Boys",MATCH(D151,D$1:D$114,0)&lt;53,"3rd/4th Girls",MATCH(D151,D$1:D$114,0)&lt;67,"5th/6th Boys",MATCH(D151,D$1:D$114,0)&lt;90,"5th/6th Girls",MATCH(D151,D$1:D$114,0)&lt;107,"7th-9th Boys",MATCH(D151,D$1:D$114,0)&lt;116,"7th-9th Girls"))</f>
        <v/>
      </c>
      <c r="B151" s="167">
        <v>0.5625</v>
      </c>
      <c r="C151" s="168" t="s">
        <v>91</v>
      </c>
      <c r="D151" s="169" t="str">
        <f t="shared" si="135"/>
        <v>1:30 PM CSDA</v>
      </c>
      <c r="E151" s="166" t="str" cm="1">
        <f t="array" ref="E151">IF(ISNA(_xlfn.IFS(MATCH(H151,H$1:H$114,0)&lt;33,"3rd/4th Boys",MATCH(H151,H$1:H$114,0)&lt;53,"3rd/4th Girls",MATCH(H151,H$1:H$114,0)&lt;67,"5th/6th Boys",MATCH(H151,H$1:H$114,0)&lt;90,"5th/6th Girls",MATCH(H151,H$1:H$114,0)&lt;107,"7th-9th Boys",MATCH(H151,H$1:H$114,0)&lt;116,"7th-9th Girls")),"",_xlfn.IFS(MATCH(H151,H$1:H$114,0)&lt;33,"3rd/4th Boys",MATCH(H151,H$1:H$114,0)&lt;53,"3rd/4th Girls",MATCH(H151,H$1:H$114,0)&lt;67,"5th/6th Boys",MATCH(H151,H$1:H$114,0)&lt;90,"5th/6th Girls",MATCH(H151,H$1:H$114,0)&lt;107,"7th-9th Boys",MATCH(H151,H$1:H$114,0)&lt;116,"7th-9th Girls"))</f>
        <v>3rd/4th Girls</v>
      </c>
      <c r="F151" s="167">
        <v>0.5625</v>
      </c>
      <c r="G151" s="168" t="s">
        <v>91</v>
      </c>
      <c r="H151" s="169" t="str">
        <f t="shared" si="142"/>
        <v>1:30 PM CSDA</v>
      </c>
      <c r="I151" s="166" t="str" cm="1">
        <f t="array" ref="I151">IF(ISNA(_xlfn.IFS(MATCH(L151,L$1:L$114,0)&lt;33,"3rd/4th Boys",MATCH(L151,L$1:L$114,0)&lt;53,"3rd/4th Girls",MATCH(L151,L$1:L$114,0)&lt;67,"5th/6th Boys",MATCH(L151,L$1:L$114,0)&lt;90,"5th/6th Girls",MATCH(L151,L$1:L$114,0)&lt;107,"7th-9th Boys",MATCH(L151,L$1:L$114,0)&lt;116,"7th-9th Girls")),"",_xlfn.IFS(MATCH(L151,L$1:L$114,0)&lt;33,"3rd/4th Boys",MATCH(L151,L$1:L$114,0)&lt;53,"3rd/4th Girls",MATCH(L151,L$1:L$114,0)&lt;67,"5th/6th Boys",MATCH(L151,L$1:L$114,0)&lt;90,"5th/6th Girls",MATCH(L151,L$1:L$114,0)&lt;107,"7th-9th Boys",MATCH(L151,L$1:L$114,0)&lt;116,"7th-9th Girls"))</f>
        <v>5th/6th Girls</v>
      </c>
      <c r="J151" s="167">
        <v>0.5625</v>
      </c>
      <c r="K151" s="168" t="s">
        <v>91</v>
      </c>
      <c r="L151" s="169" t="str">
        <f t="shared" si="136"/>
        <v>1:30 PM CSDA</v>
      </c>
      <c r="M151" s="166" t="str" cm="1">
        <f t="array" ref="M151">IF(ISNA(_xlfn.IFS(MATCH(P151,P$1:P$114,0)&lt;33,"3rd/4th Boys",MATCH(P151,P$1:P$114,0)&lt;53,"3rd/4th Girls",MATCH(P151,P$1:P$114,0)&lt;67,"5th/6th Boys",MATCH(P151,P$1:P$114,0)&lt;90,"5th/6th Girls",MATCH(P151,P$1:P$114,0)&lt;107,"7th-9th Boys",MATCH(P151,P$1:P$114,0)&lt;116,"7th-9th Girls")),"",_xlfn.IFS(MATCH(P151,P$1:P$114,0)&lt;33,"3rd/4th Boys",MATCH(P151,P$1:P$114,0)&lt;53,"3rd/4th Girls",MATCH(P151,P$1:P$114,0)&lt;67,"5th/6th Boys",MATCH(P151,P$1:P$114,0)&lt;90,"5th/6th Girls",MATCH(P151,P$1:P$114,0)&lt;107,"7th-9th Boys",MATCH(P151,P$1:P$114,0)&lt;116,"7th-9th Girls"))</f>
        <v>5th/6th Boys</v>
      </c>
      <c r="N151" s="167">
        <v>0.5625</v>
      </c>
      <c r="O151" s="168" t="s">
        <v>91</v>
      </c>
      <c r="P151" s="169" t="str">
        <f t="shared" si="137"/>
        <v>1:30 PM CSDA</v>
      </c>
      <c r="Q151" s="166" t="str" cm="1">
        <f t="array" ref="Q151">IF(ISNA(_xlfn.IFS(MATCH(T151,T$1:T$114,0)&lt;33,"3rd/4th Boys",MATCH(T151,T$1:T$114,0)&lt;53,"3rd/4th Girls",MATCH(T151,T$1:T$114,0)&lt;67,"5th/6th Boys",MATCH(T151,T$1:T$114,0)&lt;90,"5th/6th Girls",MATCH(T151,T$1:T$114,0)&lt;107,"7th-9th Boys",MATCH(T151,T$1:T$114,0)&lt;116,"7th-9th Girls")),"",_xlfn.IFS(MATCH(T151,T$1:T$114,0)&lt;33,"3rd/4th Boys",MATCH(T151,T$1:T$114,0)&lt;53,"3rd/4th Girls",MATCH(T151,T$1:T$114,0)&lt;67,"5th/6th Boys",MATCH(T151,T$1:T$114,0)&lt;90,"5th/6th Girls",MATCH(T151,T$1:T$114,0)&lt;107,"7th-9th Boys",MATCH(T151,T$1:T$114,0)&lt;116,"7th-9th Girls"))</f>
        <v>5th/6th Boys</v>
      </c>
      <c r="R151" s="167">
        <v>0.5625</v>
      </c>
      <c r="S151" s="168" t="s">
        <v>91</v>
      </c>
      <c r="T151" s="169" t="str">
        <f t="shared" si="138"/>
        <v>1:30 PM CSDA</v>
      </c>
      <c r="U151" s="166" t="str" cm="1">
        <f t="array" ref="U151">IF(ISNA(_xlfn.IFS(MATCH(X151,X$1:X$114,0)&lt;33,"3rd/4th Boys",MATCH(X151,X$1:X$114,0)&lt;53,"3rd/4th Girls",MATCH(X151,X$1:X$114,0)&lt;67,"5th/6th Boys",MATCH(X151,X$1:X$114,0)&lt;90,"5th/6th Girls",MATCH(X151,X$1:X$114,0)&lt;107,"7th-9th Boys",MATCH(X151,X$1:X$114,0)&lt;116,"7th-9th Girls")),"",_xlfn.IFS(MATCH(X151,X$1:X$114,0)&lt;33,"3rd/4th Boys",MATCH(X151,X$1:X$114,0)&lt;53,"3rd/4th Girls",MATCH(X151,X$1:X$114,0)&lt;67,"5th/6th Boys",MATCH(X151,X$1:X$114,0)&lt;90,"5th/6th Girls",MATCH(X151,X$1:X$114,0)&lt;107,"7th-9th Boys",MATCH(X151,X$1:X$114,0)&lt;116,"7th-9th Girls"))</f>
        <v>5th/6th Girls</v>
      </c>
      <c r="V151" s="167">
        <v>0.5625</v>
      </c>
      <c r="W151" s="168" t="s">
        <v>91</v>
      </c>
      <c r="X151" s="169" t="str">
        <f t="shared" si="139"/>
        <v>1:30 PM CSDA</v>
      </c>
      <c r="Y151" s="166" t="str" cm="1">
        <f t="array" ref="Y151">IF(ISNA(_xlfn.IFS(MATCH(AB151,AB$1:AB$114,0)&lt;33,"3rd/4th Boys",MATCH(AB151,AB$1:AB$114,0)&lt;53,"3rd/4th Girls",MATCH(AB151,AB$1:AB$114,0)&lt;67,"5th/6th Boys",MATCH(AB151,AB$1:AB$114,0)&lt;90,"5th/6th Girls",MATCH(AB151,AB$1:AB$114,0)&lt;107,"7th-9th Boys",MATCH(AB151,AB$1:AB$114,0)&lt;116,"7th-9th Girls")),"",_xlfn.IFS(MATCH(AB151,AB$1:AB$114,0)&lt;33,"3rd/4th Boys",MATCH(AB151,AB$1:AB$114,0)&lt;53,"3rd/4th Girls",MATCH(AB151,AB$1:AB$114,0)&lt;67,"5th/6th Boys",MATCH(AB151,AB$1:AB$114,0)&lt;90,"5th/6th Girls",MATCH(AB151,AB$1:AB$114,0)&lt;107,"7th-9th Boys",MATCH(AB151,AB$1:AB$114,0)&lt;116,"7th-9th Girls"))</f>
        <v>5th/6th Boys</v>
      </c>
      <c r="Z151" s="167">
        <v>0.5625</v>
      </c>
      <c r="AA151" s="168" t="s">
        <v>91</v>
      </c>
      <c r="AB151" s="169" t="str">
        <f t="shared" si="140"/>
        <v>1:30 PM CSDA</v>
      </c>
      <c r="AC151" s="166" t="str" cm="1">
        <f t="array" ref="AC151">IF(ISNA(_xlfn.IFS(MATCH(AF151,AF$1:AF$114,0)&lt;33,"3rd/4th Boys",MATCH(AF151,AF$1:AF$114,0)&lt;53,"3rd/4th Girls",MATCH(AF151,AF$1:AF$114,0)&lt;67,"5th/6th Boys",MATCH(AF151,AF$1:AF$114,0)&lt;90,"5th/6th Girls",MATCH(AF151,AF$1:AF$114,0)&lt;107,"7th-9th Boys",MATCH(AF151,AF$1:AF$114,0)&lt;116,"7th-9th Girls")),"",_xlfn.IFS(MATCH(AF151,AF$1:AF$114,0)&lt;33,"3rd/4th Boys",MATCH(AF151,AF$1:AF$114,0)&lt;53,"3rd/4th Girls",MATCH(AF151,AF$1:AF$114,0)&lt;67,"5th/6th Boys",MATCH(AF151,AF$1:AF$114,0)&lt;90,"5th/6th Girls",MATCH(AF151,AF$1:AF$114,0)&lt;107,"7th-9th Boys",MATCH(AF151,AF$1:AF$114,0)&lt;116,"7th-9th Girls"))</f>
        <v>5th/6th Boys</v>
      </c>
      <c r="AD151" s="167">
        <v>0.5625</v>
      </c>
      <c r="AE151" s="168" t="s">
        <v>91</v>
      </c>
      <c r="AF151" s="170" t="str">
        <f t="shared" si="141"/>
        <v>1:30 PM CSDA</v>
      </c>
    </row>
    <row r="152" spans="1:64" hidden="1" x14ac:dyDescent="0.3">
      <c r="A152" s="165" t="str" cm="1">
        <f t="array" ref="A152">IF(ISNA(_xlfn.IFS(MATCH(D152,D$1:D$114,0)&lt;33,"3rd/4th Boys",MATCH(D152,D$1:D$114,0)&lt;53,"3rd/4th Girls",MATCH(D152,D$1:D$114,0)&lt;67,"5th/6th Boys",MATCH(D152,D$1:D$114,0)&lt;90,"5th/6th Girls",MATCH(D152,D$1:D$114,0)&lt;107,"7th-9th Boys",MATCH(D152,D$1:D$114,0)&lt;116,"7th-9th Girls")),"",_xlfn.IFS(MATCH(D152,D$1:D$114,0)&lt;33,"3rd/4th Boys",MATCH(D152,D$1:D$114,0)&lt;53,"3rd/4th Girls",MATCH(D152,D$1:D$114,0)&lt;67,"5th/6th Boys",MATCH(D152,D$1:D$114,0)&lt;90,"5th/6th Girls",MATCH(D152,D$1:D$114,0)&lt;107,"7th-9th Boys",MATCH(D152,D$1:D$114,0)&lt;116,"7th-9th Girls"))</f>
        <v/>
      </c>
      <c r="B152" s="167">
        <v>0.40625</v>
      </c>
      <c r="C152" s="168" t="s">
        <v>87</v>
      </c>
      <c r="D152" s="169" t="str">
        <f t="shared" si="135"/>
        <v>9:45 AM HUES</v>
      </c>
      <c r="E152" s="166" t="str" cm="1">
        <f t="array" ref="E152">IF(ISNA(_xlfn.IFS(MATCH(H152,H$1:H$114,0)&lt;33,"3rd/4th Boys",MATCH(H152,H$1:H$114,0)&lt;53,"3rd/4th Girls",MATCH(H152,H$1:H$114,0)&lt;67,"5th/6th Boys",MATCH(H152,H$1:H$114,0)&lt;90,"5th/6th Girls",MATCH(H152,H$1:H$114,0)&lt;107,"7th-9th Boys",MATCH(H152,H$1:H$114,0)&lt;116,"7th-9th Girls")),"",_xlfn.IFS(MATCH(H152,H$1:H$114,0)&lt;33,"3rd/4th Boys",MATCH(H152,H$1:H$114,0)&lt;53,"3rd/4th Girls",MATCH(H152,H$1:H$114,0)&lt;67,"5th/6th Boys",MATCH(H152,H$1:H$114,0)&lt;90,"5th/6th Girls",MATCH(H152,H$1:H$114,0)&lt;107,"7th-9th Boys",MATCH(H152,H$1:H$114,0)&lt;116,"7th-9th Girls"))</f>
        <v/>
      </c>
      <c r="F152" s="167">
        <v>0.40625</v>
      </c>
      <c r="G152" s="168" t="s">
        <v>87</v>
      </c>
      <c r="H152" s="169" t="str">
        <f t="shared" si="142"/>
        <v>9:45 AM HUES</v>
      </c>
      <c r="I152" s="166" t="str" cm="1">
        <f t="array" ref="I152">IF(ISNA(_xlfn.IFS(MATCH(L152,L$1:L$114,0)&lt;33,"3rd/4th Boys",MATCH(L152,L$1:L$114,0)&lt;53,"3rd/4th Girls",MATCH(L152,L$1:L$114,0)&lt;67,"5th/6th Boys",MATCH(L152,L$1:L$114,0)&lt;90,"5th/6th Girls",MATCH(L152,L$1:L$114,0)&lt;107,"7th-9th Boys",MATCH(L152,L$1:L$114,0)&lt;116,"7th-9th Girls")),"",_xlfn.IFS(MATCH(L152,L$1:L$114,0)&lt;33,"3rd/4th Boys",MATCH(L152,L$1:L$114,0)&lt;53,"3rd/4th Girls",MATCH(L152,L$1:L$114,0)&lt;67,"5th/6th Boys",MATCH(L152,L$1:L$114,0)&lt;90,"5th/6th Girls",MATCH(L152,L$1:L$114,0)&lt;107,"7th-9th Boys",MATCH(L152,L$1:L$114,0)&lt;116,"7th-9th Girls"))</f>
        <v/>
      </c>
      <c r="J152" s="167">
        <v>0.40625</v>
      </c>
      <c r="K152" s="168" t="s">
        <v>87</v>
      </c>
      <c r="L152" s="169" t="str">
        <f t="shared" si="136"/>
        <v>9:45 AM HUES</v>
      </c>
      <c r="M152" s="166" t="str" cm="1">
        <f t="array" ref="M152">IF(ISNA(_xlfn.IFS(MATCH(P152,P$1:P$114,0)&lt;33,"3rd/4th Boys",MATCH(P152,P$1:P$114,0)&lt;53,"3rd/4th Girls",MATCH(P152,P$1:P$114,0)&lt;67,"5th/6th Boys",MATCH(P152,P$1:P$114,0)&lt;90,"5th/6th Girls",MATCH(P152,P$1:P$114,0)&lt;107,"7th-9th Boys",MATCH(P152,P$1:P$114,0)&lt;116,"7th-9th Girls")),"",_xlfn.IFS(MATCH(P152,P$1:P$114,0)&lt;33,"3rd/4th Boys",MATCH(P152,P$1:P$114,0)&lt;53,"3rd/4th Girls",MATCH(P152,P$1:P$114,0)&lt;67,"5th/6th Boys",MATCH(P152,P$1:P$114,0)&lt;90,"5th/6th Girls",MATCH(P152,P$1:P$114,0)&lt;107,"7th-9th Boys",MATCH(P152,P$1:P$114,0)&lt;116,"7th-9th Girls"))</f>
        <v/>
      </c>
      <c r="N152" s="167">
        <v>0.40625</v>
      </c>
      <c r="O152" s="168" t="s">
        <v>87</v>
      </c>
      <c r="P152" s="169" t="str">
        <f t="shared" si="137"/>
        <v>9:45 AM HUES</v>
      </c>
      <c r="Q152" s="166" t="str" cm="1">
        <f t="array" ref="Q152">IF(ISNA(_xlfn.IFS(MATCH(T152,T$1:T$114,0)&lt;33,"3rd/4th Boys",MATCH(T152,T$1:T$114,0)&lt;53,"3rd/4th Girls",MATCH(T152,T$1:T$114,0)&lt;67,"5th/6th Boys",MATCH(T152,T$1:T$114,0)&lt;90,"5th/6th Girls",MATCH(T152,T$1:T$114,0)&lt;107,"7th-9th Boys",MATCH(T152,T$1:T$114,0)&lt;116,"7th-9th Girls")),"",_xlfn.IFS(MATCH(T152,T$1:T$114,0)&lt;33,"3rd/4th Boys",MATCH(T152,T$1:T$114,0)&lt;53,"3rd/4th Girls",MATCH(T152,T$1:T$114,0)&lt;67,"5th/6th Boys",MATCH(T152,T$1:T$114,0)&lt;90,"5th/6th Girls",MATCH(T152,T$1:T$114,0)&lt;107,"7th-9th Boys",MATCH(T152,T$1:T$114,0)&lt;116,"7th-9th Girls"))</f>
        <v/>
      </c>
      <c r="R152" s="167">
        <v>0.40625</v>
      </c>
      <c r="S152" s="168" t="s">
        <v>87</v>
      </c>
      <c r="T152" s="169" t="str">
        <f t="shared" si="138"/>
        <v>9:45 AM HUES</v>
      </c>
      <c r="U152" s="166" t="str" cm="1">
        <f t="array" ref="U152">IF(ISNA(_xlfn.IFS(MATCH(X152,X$1:X$114,0)&lt;33,"3rd/4th Boys",MATCH(X152,X$1:X$114,0)&lt;53,"3rd/4th Girls",MATCH(X152,X$1:X$114,0)&lt;67,"5th/6th Boys",MATCH(X152,X$1:X$114,0)&lt;90,"5th/6th Girls",MATCH(X152,X$1:X$114,0)&lt;107,"7th-9th Boys",MATCH(X152,X$1:X$114,0)&lt;116,"7th-9th Girls")),"",_xlfn.IFS(MATCH(X152,X$1:X$114,0)&lt;33,"3rd/4th Boys",MATCH(X152,X$1:X$114,0)&lt;53,"3rd/4th Girls",MATCH(X152,X$1:X$114,0)&lt;67,"5th/6th Boys",MATCH(X152,X$1:X$114,0)&lt;90,"5th/6th Girls",MATCH(X152,X$1:X$114,0)&lt;107,"7th-9th Boys",MATCH(X152,X$1:X$114,0)&lt;116,"7th-9th Girls"))</f>
        <v/>
      </c>
      <c r="V152" s="167">
        <v>0.40625</v>
      </c>
      <c r="W152" s="168" t="s">
        <v>87</v>
      </c>
      <c r="X152" s="169" t="str">
        <f t="shared" si="139"/>
        <v>9:45 AM HUES</v>
      </c>
      <c r="Y152" s="166" t="str" cm="1">
        <f t="array" ref="Y152">IF(ISNA(_xlfn.IFS(MATCH(AB152,AB$1:AB$114,0)&lt;33,"3rd/4th Boys",MATCH(AB152,AB$1:AB$114,0)&lt;53,"3rd/4th Girls",MATCH(AB152,AB$1:AB$114,0)&lt;67,"5th/6th Boys",MATCH(AB152,AB$1:AB$114,0)&lt;90,"5th/6th Girls",MATCH(AB152,AB$1:AB$114,0)&lt;107,"7th-9th Boys",MATCH(AB152,AB$1:AB$114,0)&lt;116,"7th-9th Girls")),"",_xlfn.IFS(MATCH(AB152,AB$1:AB$114,0)&lt;33,"3rd/4th Boys",MATCH(AB152,AB$1:AB$114,0)&lt;53,"3rd/4th Girls",MATCH(AB152,AB$1:AB$114,0)&lt;67,"5th/6th Boys",MATCH(AB152,AB$1:AB$114,0)&lt;90,"5th/6th Girls",MATCH(AB152,AB$1:AB$114,0)&lt;107,"7th-9th Boys",MATCH(AB152,AB$1:AB$114,0)&lt;116,"7th-9th Girls"))</f>
        <v/>
      </c>
      <c r="Z152" s="167">
        <v>0.40625</v>
      </c>
      <c r="AA152" s="168" t="s">
        <v>87</v>
      </c>
      <c r="AB152" s="169" t="str">
        <f t="shared" si="140"/>
        <v>9:45 AM HUES</v>
      </c>
      <c r="AC152" s="166" t="str" cm="1">
        <f t="array" ref="AC152">IF(ISNA(_xlfn.IFS(MATCH(AF152,AF$1:AF$114,0)&lt;33,"3rd/4th Boys",MATCH(AF152,AF$1:AF$114,0)&lt;53,"3rd/4th Girls",MATCH(AF152,AF$1:AF$114,0)&lt;67,"5th/6th Boys",MATCH(AF152,AF$1:AF$114,0)&lt;90,"5th/6th Girls",MATCH(AF152,AF$1:AF$114,0)&lt;107,"7th-9th Boys",MATCH(AF152,AF$1:AF$114,0)&lt;116,"7th-9th Girls")),"",_xlfn.IFS(MATCH(AF152,AF$1:AF$114,0)&lt;33,"3rd/4th Boys",MATCH(AF152,AF$1:AF$114,0)&lt;53,"3rd/4th Girls",MATCH(AF152,AF$1:AF$114,0)&lt;67,"5th/6th Boys",MATCH(AF152,AF$1:AF$114,0)&lt;90,"5th/6th Girls",MATCH(AF152,AF$1:AF$114,0)&lt;107,"7th-9th Boys",MATCH(AF152,AF$1:AF$114,0)&lt;116,"7th-9th Girls"))</f>
        <v/>
      </c>
      <c r="AD152" s="167">
        <v>0.40625</v>
      </c>
      <c r="AE152" s="168" t="s">
        <v>87</v>
      </c>
      <c r="AF152" s="170" t="str">
        <f t="shared" si="141"/>
        <v>9:45 AM HUES</v>
      </c>
    </row>
    <row r="153" spans="1:64" hidden="1" x14ac:dyDescent="0.3">
      <c r="A153" s="165" t="str" cm="1">
        <f t="array" ref="A153">IF(ISNA(_xlfn.IFS(MATCH(D153,D$1:D$114,0)&lt;33,"3rd/4th Boys",MATCH(D153,D$1:D$114,0)&lt;53,"3rd/4th Girls",MATCH(D153,D$1:D$114,0)&lt;67,"5th/6th Boys",MATCH(D153,D$1:D$114,0)&lt;90,"5th/6th Girls",MATCH(D153,D$1:D$114,0)&lt;107,"7th-9th Boys",MATCH(D153,D$1:D$114,0)&lt;116,"7th-9th Girls")),"",_xlfn.IFS(MATCH(D153,D$1:D$114,0)&lt;33,"3rd/4th Boys",MATCH(D153,D$1:D$114,0)&lt;53,"3rd/4th Girls",MATCH(D153,D$1:D$114,0)&lt;67,"5th/6th Boys",MATCH(D153,D$1:D$114,0)&lt;90,"5th/6th Girls",MATCH(D153,D$1:D$114,0)&lt;107,"7th-9th Boys",MATCH(D153,D$1:D$114,0)&lt;116,"7th-9th Girls"))</f>
        <v/>
      </c>
      <c r="B153" s="167">
        <v>0.45833333333333331</v>
      </c>
      <c r="C153" s="168" t="s">
        <v>87</v>
      </c>
      <c r="D153" s="169" t="str">
        <f t="shared" si="135"/>
        <v>11:00 AM HUES</v>
      </c>
      <c r="E153" s="166" t="str" cm="1">
        <f t="array" ref="E153">IF(ISNA(_xlfn.IFS(MATCH(H153,H$1:H$114,0)&lt;33,"3rd/4th Boys",MATCH(H153,H$1:H$114,0)&lt;53,"3rd/4th Girls",MATCH(H153,H$1:H$114,0)&lt;67,"5th/6th Boys",MATCH(H153,H$1:H$114,0)&lt;90,"5th/6th Girls",MATCH(H153,H$1:H$114,0)&lt;107,"7th-9th Boys",MATCH(H153,H$1:H$114,0)&lt;116,"7th-9th Girls")),"",_xlfn.IFS(MATCH(H153,H$1:H$114,0)&lt;33,"3rd/4th Boys",MATCH(H153,H$1:H$114,0)&lt;53,"3rd/4th Girls",MATCH(H153,H$1:H$114,0)&lt;67,"5th/6th Boys",MATCH(H153,H$1:H$114,0)&lt;90,"5th/6th Girls",MATCH(H153,H$1:H$114,0)&lt;107,"7th-9th Boys",MATCH(H153,H$1:H$114,0)&lt;116,"7th-9th Girls"))</f>
        <v/>
      </c>
      <c r="F153" s="167">
        <v>0.45833333333333331</v>
      </c>
      <c r="G153" s="168" t="s">
        <v>87</v>
      </c>
      <c r="H153" s="169" t="str">
        <f t="shared" si="142"/>
        <v>11:00 AM HUES</v>
      </c>
      <c r="I153" s="166" t="str" cm="1">
        <f t="array" ref="I153">IF(ISNA(_xlfn.IFS(MATCH(L153,L$1:L$114,0)&lt;33,"3rd/4th Boys",MATCH(L153,L$1:L$114,0)&lt;53,"3rd/4th Girls",MATCH(L153,L$1:L$114,0)&lt;67,"5th/6th Boys",MATCH(L153,L$1:L$114,0)&lt;90,"5th/6th Girls",MATCH(L153,L$1:L$114,0)&lt;107,"7th-9th Boys",MATCH(L153,L$1:L$114,0)&lt;116,"7th-9th Girls")),"",_xlfn.IFS(MATCH(L153,L$1:L$114,0)&lt;33,"3rd/4th Boys",MATCH(L153,L$1:L$114,0)&lt;53,"3rd/4th Girls",MATCH(L153,L$1:L$114,0)&lt;67,"5th/6th Boys",MATCH(L153,L$1:L$114,0)&lt;90,"5th/6th Girls",MATCH(L153,L$1:L$114,0)&lt;107,"7th-9th Boys",MATCH(L153,L$1:L$114,0)&lt;116,"7th-9th Girls"))</f>
        <v/>
      </c>
      <c r="J153" s="167">
        <v>0.45833333333333331</v>
      </c>
      <c r="K153" s="168" t="s">
        <v>87</v>
      </c>
      <c r="L153" s="169" t="str">
        <f t="shared" si="136"/>
        <v>11:00 AM HUES</v>
      </c>
      <c r="M153" s="166" t="str" cm="1">
        <f t="array" ref="M153">IF(ISNA(_xlfn.IFS(MATCH(P153,P$1:P$114,0)&lt;33,"3rd/4th Boys",MATCH(P153,P$1:P$114,0)&lt;53,"3rd/4th Girls",MATCH(P153,P$1:P$114,0)&lt;67,"5th/6th Boys",MATCH(P153,P$1:P$114,0)&lt;90,"5th/6th Girls",MATCH(P153,P$1:P$114,0)&lt;107,"7th-9th Boys",MATCH(P153,P$1:P$114,0)&lt;116,"7th-9th Girls")),"",_xlfn.IFS(MATCH(P153,P$1:P$114,0)&lt;33,"3rd/4th Boys",MATCH(P153,P$1:P$114,0)&lt;53,"3rd/4th Girls",MATCH(P153,P$1:P$114,0)&lt;67,"5th/6th Boys",MATCH(P153,P$1:P$114,0)&lt;90,"5th/6th Girls",MATCH(P153,P$1:P$114,0)&lt;107,"7th-9th Boys",MATCH(P153,P$1:P$114,0)&lt;116,"7th-9th Girls"))</f>
        <v/>
      </c>
      <c r="N153" s="167">
        <v>0.45833333333333331</v>
      </c>
      <c r="O153" s="168" t="s">
        <v>87</v>
      </c>
      <c r="P153" s="169" t="str">
        <f t="shared" si="137"/>
        <v>11:00 AM HUES</v>
      </c>
      <c r="Q153" s="166" t="str" cm="1">
        <f t="array" ref="Q153">IF(ISNA(_xlfn.IFS(MATCH(T153,T$1:T$114,0)&lt;33,"3rd/4th Boys",MATCH(T153,T$1:T$114,0)&lt;53,"3rd/4th Girls",MATCH(T153,T$1:T$114,0)&lt;67,"5th/6th Boys",MATCH(T153,T$1:T$114,0)&lt;90,"5th/6th Girls",MATCH(T153,T$1:T$114,0)&lt;107,"7th-9th Boys",MATCH(T153,T$1:T$114,0)&lt;116,"7th-9th Girls")),"",_xlfn.IFS(MATCH(T153,T$1:T$114,0)&lt;33,"3rd/4th Boys",MATCH(T153,T$1:T$114,0)&lt;53,"3rd/4th Girls",MATCH(T153,T$1:T$114,0)&lt;67,"5th/6th Boys",MATCH(T153,T$1:T$114,0)&lt;90,"5th/6th Girls",MATCH(T153,T$1:T$114,0)&lt;107,"7th-9th Boys",MATCH(T153,T$1:T$114,0)&lt;116,"7th-9th Girls"))</f>
        <v/>
      </c>
      <c r="R153" s="167">
        <v>0.45833333333333331</v>
      </c>
      <c r="S153" s="168" t="s">
        <v>87</v>
      </c>
      <c r="T153" s="169" t="str">
        <f t="shared" si="138"/>
        <v>11:00 AM HUES</v>
      </c>
      <c r="U153" s="166" t="str" cm="1">
        <f t="array" ref="U153">IF(ISNA(_xlfn.IFS(MATCH(X153,X$1:X$114,0)&lt;33,"3rd/4th Boys",MATCH(X153,X$1:X$114,0)&lt;53,"3rd/4th Girls",MATCH(X153,X$1:X$114,0)&lt;67,"5th/6th Boys",MATCH(X153,X$1:X$114,0)&lt;90,"5th/6th Girls",MATCH(X153,X$1:X$114,0)&lt;107,"7th-9th Boys",MATCH(X153,X$1:X$114,0)&lt;116,"7th-9th Girls")),"",_xlfn.IFS(MATCH(X153,X$1:X$114,0)&lt;33,"3rd/4th Boys",MATCH(X153,X$1:X$114,0)&lt;53,"3rd/4th Girls",MATCH(X153,X$1:X$114,0)&lt;67,"5th/6th Boys",MATCH(X153,X$1:X$114,0)&lt;90,"5th/6th Girls",MATCH(X153,X$1:X$114,0)&lt;107,"7th-9th Boys",MATCH(X153,X$1:X$114,0)&lt;116,"7th-9th Girls"))</f>
        <v/>
      </c>
      <c r="V153" s="167">
        <v>0.45833333333333331</v>
      </c>
      <c r="W153" s="168" t="s">
        <v>87</v>
      </c>
      <c r="X153" s="169" t="str">
        <f t="shared" si="139"/>
        <v>11:00 AM HUES</v>
      </c>
      <c r="Y153" s="166" t="str" cm="1">
        <f t="array" ref="Y153">IF(ISNA(_xlfn.IFS(MATCH(AB153,AB$1:AB$114,0)&lt;33,"3rd/4th Boys",MATCH(AB153,AB$1:AB$114,0)&lt;53,"3rd/4th Girls",MATCH(AB153,AB$1:AB$114,0)&lt;67,"5th/6th Boys",MATCH(AB153,AB$1:AB$114,0)&lt;90,"5th/6th Girls",MATCH(AB153,AB$1:AB$114,0)&lt;107,"7th-9th Boys",MATCH(AB153,AB$1:AB$114,0)&lt;116,"7th-9th Girls")),"",_xlfn.IFS(MATCH(AB153,AB$1:AB$114,0)&lt;33,"3rd/4th Boys",MATCH(AB153,AB$1:AB$114,0)&lt;53,"3rd/4th Girls",MATCH(AB153,AB$1:AB$114,0)&lt;67,"5th/6th Boys",MATCH(AB153,AB$1:AB$114,0)&lt;90,"5th/6th Girls",MATCH(AB153,AB$1:AB$114,0)&lt;107,"7th-9th Boys",MATCH(AB153,AB$1:AB$114,0)&lt;116,"7th-9th Girls"))</f>
        <v/>
      </c>
      <c r="Z153" s="167">
        <v>0.45833333333333331</v>
      </c>
      <c r="AA153" s="168" t="s">
        <v>87</v>
      </c>
      <c r="AB153" s="169" t="str">
        <f t="shared" si="140"/>
        <v>11:00 AM HUES</v>
      </c>
      <c r="AC153" s="166" t="str" cm="1">
        <f t="array" ref="AC153">IF(ISNA(_xlfn.IFS(MATCH(AF153,AF$1:AF$114,0)&lt;33,"3rd/4th Boys",MATCH(AF153,AF$1:AF$114,0)&lt;53,"3rd/4th Girls",MATCH(AF153,AF$1:AF$114,0)&lt;67,"5th/6th Boys",MATCH(AF153,AF$1:AF$114,0)&lt;90,"5th/6th Girls",MATCH(AF153,AF$1:AF$114,0)&lt;107,"7th-9th Boys",MATCH(AF153,AF$1:AF$114,0)&lt;116,"7th-9th Girls")),"",_xlfn.IFS(MATCH(AF153,AF$1:AF$114,0)&lt;33,"3rd/4th Boys",MATCH(AF153,AF$1:AF$114,0)&lt;53,"3rd/4th Girls",MATCH(AF153,AF$1:AF$114,0)&lt;67,"5th/6th Boys",MATCH(AF153,AF$1:AF$114,0)&lt;90,"5th/6th Girls",MATCH(AF153,AF$1:AF$114,0)&lt;107,"7th-9th Boys",MATCH(AF153,AF$1:AF$114,0)&lt;116,"7th-9th Girls"))</f>
        <v/>
      </c>
      <c r="AD153" s="167">
        <v>0.45833333333333331</v>
      </c>
      <c r="AE153" s="168" t="s">
        <v>87</v>
      </c>
      <c r="AF153" s="170" t="str">
        <f t="shared" si="141"/>
        <v>11:00 AM HUES</v>
      </c>
    </row>
    <row r="154" spans="1:64" x14ac:dyDescent="0.3">
      <c r="A154" s="165" t="str" cm="1">
        <f t="array" ref="A154">IF(ISNA(_xlfn.IFS(MATCH(D154,D$1:D$114,0)&lt;33,"3rd/4th Boys",MATCH(D154,D$1:D$114,0)&lt;53,"3rd/4th Girls",MATCH(D154,D$1:D$114,0)&lt;67,"5th/6th Boys",MATCH(D154,D$1:D$114,0)&lt;90,"5th/6th Girls",MATCH(D154,D$1:D$114,0)&lt;107,"7th-9th Boys",MATCH(D154,D$1:D$114,0)&lt;116,"7th-9th Girls")),"",_xlfn.IFS(MATCH(D154,D$1:D$114,0)&lt;33,"3rd/4th Boys",MATCH(D154,D$1:D$114,0)&lt;53,"3rd/4th Girls",MATCH(D154,D$1:D$114,0)&lt;67,"5th/6th Boys",MATCH(D154,D$1:D$114,0)&lt;90,"5th/6th Girls",MATCH(D154,D$1:D$114,0)&lt;107,"7th-9th Boys",MATCH(D154,D$1:D$114,0)&lt;116,"7th-9th Girls"))</f>
        <v/>
      </c>
      <c r="B154" s="167">
        <v>0.34375</v>
      </c>
      <c r="C154" s="168" t="s">
        <v>99</v>
      </c>
      <c r="D154" s="169" t="str">
        <f t="shared" ref="D154" si="152">TEXT(B154,"h:mm AM/PM")&amp;" "&amp;C154</f>
        <v>8:15 AM HBMS</v>
      </c>
      <c r="E154" s="166" t="str" cm="1">
        <f t="array" ref="E154">IF(ISNA(_xlfn.IFS(MATCH(H154,H$1:H$114,0)&lt;33,"3rd/4th Boys",MATCH(H154,H$1:H$114,0)&lt;53,"3rd/4th Girls",MATCH(H154,H$1:H$114,0)&lt;67,"5th/6th Boys",MATCH(H154,H$1:H$114,0)&lt;90,"5th/6th Girls",MATCH(H154,H$1:H$114,0)&lt;107,"7th-9th Boys",MATCH(H154,H$1:H$114,0)&lt;116,"7th-9th Girls")),"",_xlfn.IFS(MATCH(H154,H$1:H$114,0)&lt;33,"3rd/4th Boys",MATCH(H154,H$1:H$114,0)&lt;53,"3rd/4th Girls",MATCH(H154,H$1:H$114,0)&lt;67,"5th/6th Boys",MATCH(H154,H$1:H$114,0)&lt;90,"5th/6th Girls",MATCH(H154,H$1:H$114,0)&lt;107,"7th-9th Boys",MATCH(H154,H$1:H$114,0)&lt;116,"7th-9th Girls"))</f>
        <v>5th/6th Boys</v>
      </c>
      <c r="F154" s="167">
        <v>0.34375</v>
      </c>
      <c r="G154" s="168" t="s">
        <v>99</v>
      </c>
      <c r="H154" s="169" t="str">
        <f t="shared" si="142"/>
        <v>8:15 AM HBMS</v>
      </c>
      <c r="I154" s="166" t="str" cm="1">
        <f t="array" ref="I154">IF(ISNA(_xlfn.IFS(MATCH(L154,L$1:L$114,0)&lt;33,"3rd/4th Boys",MATCH(L154,L$1:L$114,0)&lt;53,"3rd/4th Girls",MATCH(L154,L$1:L$114,0)&lt;67,"5th/6th Boys",MATCH(L154,L$1:L$114,0)&lt;90,"5th/6th Girls",MATCH(L154,L$1:L$114,0)&lt;107,"7th-9th Boys",MATCH(L154,L$1:L$114,0)&lt;116,"7th-9th Girls")),"",_xlfn.IFS(MATCH(L154,L$1:L$114,0)&lt;33,"3rd/4th Boys",MATCH(L154,L$1:L$114,0)&lt;53,"3rd/4th Girls",MATCH(L154,L$1:L$114,0)&lt;67,"5th/6th Boys",MATCH(L154,L$1:L$114,0)&lt;90,"5th/6th Girls",MATCH(L154,L$1:L$114,0)&lt;107,"7th-9th Boys",MATCH(L154,L$1:L$114,0)&lt;116,"7th-9th Girls"))</f>
        <v/>
      </c>
      <c r="J154" s="167">
        <v>0.34375</v>
      </c>
      <c r="K154" s="168" t="s">
        <v>99</v>
      </c>
      <c r="L154" s="169" t="str">
        <f t="shared" si="136"/>
        <v>8:15 AM HBMS</v>
      </c>
      <c r="M154" s="166" t="str" cm="1">
        <f t="array" ref="M154">IF(ISNA(_xlfn.IFS(MATCH(P154,P$1:P$114,0)&lt;33,"3rd/4th Boys",MATCH(P154,P$1:P$114,0)&lt;53,"3rd/4th Girls",MATCH(P154,P$1:P$114,0)&lt;67,"5th/6th Boys",MATCH(P154,P$1:P$114,0)&lt;90,"5th/6th Girls",MATCH(P154,P$1:P$114,0)&lt;107,"7th-9th Boys",MATCH(P154,P$1:P$114,0)&lt;116,"7th-9th Girls")),"",_xlfn.IFS(MATCH(P154,P$1:P$114,0)&lt;33,"3rd/4th Boys",MATCH(P154,P$1:P$114,0)&lt;53,"3rd/4th Girls",MATCH(P154,P$1:P$114,0)&lt;67,"5th/6th Boys",MATCH(P154,P$1:P$114,0)&lt;90,"5th/6th Girls",MATCH(P154,P$1:P$114,0)&lt;107,"7th-9th Boys",MATCH(P154,P$1:P$114,0)&lt;116,"7th-9th Girls"))</f>
        <v>7th-9th Boys</v>
      </c>
      <c r="N154" s="167">
        <v>0.34375</v>
      </c>
      <c r="O154" s="168" t="s">
        <v>99</v>
      </c>
      <c r="P154" s="169" t="str">
        <f t="shared" si="137"/>
        <v>8:15 AM HBMS</v>
      </c>
      <c r="Q154" s="166" t="str" cm="1">
        <f t="array" ref="Q154">IF(ISNA(_xlfn.IFS(MATCH(T154,T$1:T$114,0)&lt;33,"3rd/4th Boys",MATCH(T154,T$1:T$114,0)&lt;53,"3rd/4th Girls",MATCH(T154,T$1:T$114,0)&lt;67,"5th/6th Boys",MATCH(T154,T$1:T$114,0)&lt;90,"5th/6th Girls",MATCH(T154,T$1:T$114,0)&lt;107,"7th-9th Boys",MATCH(T154,T$1:T$114,0)&lt;116,"7th-9th Girls")),"",_xlfn.IFS(MATCH(T154,T$1:T$114,0)&lt;33,"3rd/4th Boys",MATCH(T154,T$1:T$114,0)&lt;53,"3rd/4th Girls",MATCH(T154,T$1:T$114,0)&lt;67,"5th/6th Boys",MATCH(T154,T$1:T$114,0)&lt;90,"5th/6th Girls",MATCH(T154,T$1:T$114,0)&lt;107,"7th-9th Boys",MATCH(T154,T$1:T$114,0)&lt;116,"7th-9th Girls"))</f>
        <v/>
      </c>
      <c r="R154" s="167">
        <v>0.34375</v>
      </c>
      <c r="S154" s="168" t="s">
        <v>99</v>
      </c>
      <c r="T154" s="169" t="str">
        <f t="shared" si="138"/>
        <v>8:15 AM HBMS</v>
      </c>
      <c r="U154" s="166" t="str" cm="1">
        <f t="array" ref="U154">IF(ISNA(_xlfn.IFS(MATCH(X154,X$1:X$114,0)&lt;33,"3rd/4th Boys",MATCH(X154,X$1:X$114,0)&lt;53,"3rd/4th Girls",MATCH(X154,X$1:X$114,0)&lt;67,"5th/6th Boys",MATCH(X154,X$1:X$114,0)&lt;90,"5th/6th Girls",MATCH(X154,X$1:X$114,0)&lt;107,"7th-9th Boys",MATCH(X154,X$1:X$114,0)&lt;116,"7th-9th Girls")),"",_xlfn.IFS(MATCH(X154,X$1:X$114,0)&lt;33,"3rd/4th Boys",MATCH(X154,X$1:X$114,0)&lt;53,"3rd/4th Girls",MATCH(X154,X$1:X$114,0)&lt;67,"5th/6th Boys",MATCH(X154,X$1:X$114,0)&lt;90,"5th/6th Girls",MATCH(X154,X$1:X$114,0)&lt;107,"7th-9th Boys",MATCH(X154,X$1:X$114,0)&lt;116,"7th-9th Girls"))</f>
        <v>7th-9th Boys</v>
      </c>
      <c r="V154" s="167">
        <v>0.34375</v>
      </c>
      <c r="W154" s="168" t="s">
        <v>99</v>
      </c>
      <c r="X154" s="169" t="str">
        <f t="shared" si="139"/>
        <v>8:15 AM HBMS</v>
      </c>
      <c r="Y154" s="166" t="str" cm="1">
        <f t="array" ref="Y154">IF(ISNA(_xlfn.IFS(MATCH(AB154,AB$1:AB$114,0)&lt;33,"3rd/4th Boys",MATCH(AB154,AB$1:AB$114,0)&lt;53,"3rd/4th Girls",MATCH(AB154,AB$1:AB$114,0)&lt;67,"5th/6th Boys",MATCH(AB154,AB$1:AB$114,0)&lt;90,"5th/6th Girls",MATCH(AB154,AB$1:AB$114,0)&lt;107,"7th-9th Boys",MATCH(AB154,AB$1:AB$114,0)&lt;116,"7th-9th Girls")),"",_xlfn.IFS(MATCH(AB154,AB$1:AB$114,0)&lt;33,"3rd/4th Boys",MATCH(AB154,AB$1:AB$114,0)&lt;53,"3rd/4th Girls",MATCH(AB154,AB$1:AB$114,0)&lt;67,"5th/6th Boys",MATCH(AB154,AB$1:AB$114,0)&lt;90,"5th/6th Girls",MATCH(AB154,AB$1:AB$114,0)&lt;107,"7th-9th Boys",MATCH(AB154,AB$1:AB$114,0)&lt;116,"7th-9th Girls"))</f>
        <v>7th-9th Boys</v>
      </c>
      <c r="Z154" s="167">
        <v>0.34375</v>
      </c>
      <c r="AA154" s="168" t="s">
        <v>99</v>
      </c>
      <c r="AB154" s="169" t="str">
        <f t="shared" si="140"/>
        <v>8:15 AM HBMS</v>
      </c>
      <c r="AC154" s="166" t="str" cm="1">
        <f t="array" ref="AC154">IF(ISNA(_xlfn.IFS(MATCH(AF154,AF$1:AF$114,0)&lt;33,"3rd/4th Boys",MATCH(AF154,AF$1:AF$114,0)&lt;53,"3rd/4th Girls",MATCH(AF154,AF$1:AF$114,0)&lt;67,"5th/6th Boys",MATCH(AF154,AF$1:AF$114,0)&lt;90,"5th/6th Girls",MATCH(AF154,AF$1:AF$114,0)&lt;107,"7th-9th Boys",MATCH(AF154,AF$1:AF$114,0)&lt;116,"7th-9th Girls")),"",_xlfn.IFS(MATCH(AF154,AF$1:AF$114,0)&lt;33,"3rd/4th Boys",MATCH(AF154,AF$1:AF$114,0)&lt;53,"3rd/4th Girls",MATCH(AF154,AF$1:AF$114,0)&lt;67,"5th/6th Boys",MATCH(AF154,AF$1:AF$114,0)&lt;90,"5th/6th Girls",MATCH(AF154,AF$1:AF$114,0)&lt;107,"7th-9th Boys",MATCH(AF154,AF$1:AF$114,0)&lt;116,"7th-9th Girls"))</f>
        <v/>
      </c>
      <c r="AD154" s="167">
        <v>0.34375</v>
      </c>
      <c r="AE154" s="168" t="s">
        <v>99</v>
      </c>
      <c r="AF154" s="170" t="str">
        <f t="shared" si="141"/>
        <v>8:15 AM HBMS</v>
      </c>
    </row>
    <row r="155" spans="1:64" x14ac:dyDescent="0.3">
      <c r="A155" s="165" t="str" cm="1">
        <f t="array" ref="A155">IF(ISNA(_xlfn.IFS(MATCH(D155,D$1:D$114,0)&lt;33,"3rd/4th Boys",MATCH(D155,D$1:D$114,0)&lt;53,"3rd/4th Girls",MATCH(D155,D$1:D$114,0)&lt;67,"5th/6th Boys",MATCH(D155,D$1:D$114,0)&lt;90,"5th/6th Girls",MATCH(D155,D$1:D$114,0)&lt;107,"7th-9th Boys",MATCH(D155,D$1:D$114,0)&lt;116,"7th-9th Girls")),"",_xlfn.IFS(MATCH(D155,D$1:D$114,0)&lt;33,"3rd/4th Boys",MATCH(D155,D$1:D$114,0)&lt;53,"3rd/4th Girls",MATCH(D155,D$1:D$114,0)&lt;67,"5th/6th Boys",MATCH(D155,D$1:D$114,0)&lt;90,"5th/6th Girls",MATCH(D155,D$1:D$114,0)&lt;107,"7th-9th Boys",MATCH(D155,D$1:D$114,0)&lt;116,"7th-9th Girls"))</f>
        <v/>
      </c>
      <c r="B155" s="167">
        <v>0.39583333333333331</v>
      </c>
      <c r="C155" s="168" t="s">
        <v>99</v>
      </c>
      <c r="D155" s="169" t="str">
        <f t="shared" ref="D155:D156" si="153">TEXT(B155,"h:mm AM/PM")&amp;" "&amp;C155</f>
        <v>9:30 AM HBMS</v>
      </c>
      <c r="E155" s="165" t="str" cm="1">
        <f t="array" ref="E155">IF(ISNA(_xlfn.IFS(MATCH(H155,H$1:H$114,0)&lt;33,"3rd/4th Boys",MATCH(H155,H$1:H$114,0)&lt;53,"3rd/4th Girls",MATCH(H155,H$1:H$114,0)&lt;67,"5th/6th Boys",MATCH(H155,H$1:H$114,0)&lt;90,"5th/6th Girls",MATCH(H155,H$1:H$114,0)&lt;107,"7th-9th Boys",MATCH(H155,H$1:H$114,0)&lt;116,"7th-9th Girls")),"",_xlfn.IFS(MATCH(H155,H$1:H$114,0)&lt;33,"3rd/4th Boys",MATCH(H155,H$1:H$114,0)&lt;53,"3rd/4th Girls",MATCH(H155,H$1:H$114,0)&lt;67,"5th/6th Boys",MATCH(H155,H$1:H$114,0)&lt;90,"5th/6th Girls",MATCH(H155,H$1:H$114,0)&lt;107,"7th-9th Boys",MATCH(H155,H$1:H$114,0)&lt;116,"7th-9th Girls"))</f>
        <v/>
      </c>
      <c r="F155" s="167">
        <v>0.39583333333333331</v>
      </c>
      <c r="G155" s="168" t="s">
        <v>99</v>
      </c>
      <c r="H155" s="169" t="str">
        <f t="shared" si="142"/>
        <v>9:30 AM HBMS</v>
      </c>
      <c r="I155" s="165" t="str" cm="1">
        <f t="array" ref="I155">IF(ISNA(_xlfn.IFS(MATCH(L155,L$1:L$114,0)&lt;33,"3rd/4th Boys",MATCH(L155,L$1:L$114,0)&lt;53,"3rd/4th Girls",MATCH(L155,L$1:L$114,0)&lt;67,"5th/6th Boys",MATCH(L155,L$1:L$114,0)&lt;90,"5th/6th Girls",MATCH(L155,L$1:L$114,0)&lt;107,"7th-9th Boys",MATCH(L155,L$1:L$114,0)&lt;116,"7th-9th Girls")),"",_xlfn.IFS(MATCH(L155,L$1:L$114,0)&lt;33,"3rd/4th Boys",MATCH(L155,L$1:L$114,0)&lt;53,"3rd/4th Girls",MATCH(L155,L$1:L$114,0)&lt;67,"5th/6th Boys",MATCH(L155,L$1:L$114,0)&lt;90,"5th/6th Girls",MATCH(L155,L$1:L$114,0)&lt;107,"7th-9th Boys",MATCH(L155,L$1:L$114,0)&lt;116,"7th-9th Girls"))</f>
        <v/>
      </c>
      <c r="J155" s="167">
        <v>0.39583333333333331</v>
      </c>
      <c r="K155" s="168" t="s">
        <v>99</v>
      </c>
      <c r="L155" s="169" t="str">
        <f t="shared" si="136"/>
        <v>9:30 AM HBMS</v>
      </c>
      <c r="M155" s="165" t="str" cm="1">
        <f t="array" ref="M155">IF(ISNA(_xlfn.IFS(MATCH(P155,P$1:P$114,0)&lt;33,"3rd/4th Boys",MATCH(P155,P$1:P$114,0)&lt;53,"3rd/4th Girls",MATCH(P155,P$1:P$114,0)&lt;67,"5th/6th Boys",MATCH(P155,P$1:P$114,0)&lt;90,"5th/6th Girls",MATCH(P155,P$1:P$114,0)&lt;107,"7th-9th Boys",MATCH(P155,P$1:P$114,0)&lt;116,"7th-9th Girls")),"",_xlfn.IFS(MATCH(P155,P$1:P$114,0)&lt;33,"3rd/4th Boys",MATCH(P155,P$1:P$114,0)&lt;53,"3rd/4th Girls",MATCH(P155,P$1:P$114,0)&lt;67,"5th/6th Boys",MATCH(P155,P$1:P$114,0)&lt;90,"5th/6th Girls",MATCH(P155,P$1:P$114,0)&lt;107,"7th-9th Boys",MATCH(P155,P$1:P$114,0)&lt;116,"7th-9th Girls"))</f>
        <v/>
      </c>
      <c r="N155" s="167">
        <v>0.39583333333333331</v>
      </c>
      <c r="O155" s="168" t="s">
        <v>99</v>
      </c>
      <c r="P155" s="169" t="str">
        <f t="shared" si="137"/>
        <v>9:30 AM HBMS</v>
      </c>
      <c r="Q155" s="165" t="str" cm="1">
        <f t="array" ref="Q155">IF(ISNA(_xlfn.IFS(MATCH(T155,T$1:T$114,0)&lt;33,"3rd/4th Boys",MATCH(T155,T$1:T$114,0)&lt;53,"3rd/4th Girls",MATCH(T155,T$1:T$114,0)&lt;67,"5th/6th Boys",MATCH(T155,T$1:T$114,0)&lt;90,"5th/6th Girls",MATCH(T155,T$1:T$114,0)&lt;107,"7th-9th Boys",MATCH(T155,T$1:T$114,0)&lt;116,"7th-9th Girls")),"",_xlfn.IFS(MATCH(T155,T$1:T$114,0)&lt;33,"3rd/4th Boys",MATCH(T155,T$1:T$114,0)&lt;53,"3rd/4th Girls",MATCH(T155,T$1:T$114,0)&lt;67,"5th/6th Boys",MATCH(T155,T$1:T$114,0)&lt;90,"5th/6th Girls",MATCH(T155,T$1:T$114,0)&lt;107,"7th-9th Boys",MATCH(T155,T$1:T$114,0)&lt;116,"7th-9th Girls"))</f>
        <v>7th-9th Boys</v>
      </c>
      <c r="R155" s="167">
        <v>0.39583333333333331</v>
      </c>
      <c r="S155" s="168" t="s">
        <v>99</v>
      </c>
      <c r="T155" s="169" t="str">
        <f t="shared" si="138"/>
        <v>9:30 AM HBMS</v>
      </c>
      <c r="U155" s="165" t="str" cm="1">
        <f t="array" ref="U155">IF(ISNA(_xlfn.IFS(MATCH(X155,X$1:X$114,0)&lt;33,"3rd/4th Boys",MATCH(X155,X$1:X$114,0)&lt;53,"3rd/4th Girls",MATCH(X155,X$1:X$114,0)&lt;67,"5th/6th Boys",MATCH(X155,X$1:X$114,0)&lt;90,"5th/6th Girls",MATCH(X155,X$1:X$114,0)&lt;107,"7th-9th Boys",MATCH(X155,X$1:X$114,0)&lt;116,"7th-9th Girls")),"",_xlfn.IFS(MATCH(X155,X$1:X$114,0)&lt;33,"3rd/4th Boys",MATCH(X155,X$1:X$114,0)&lt;53,"3rd/4th Girls",MATCH(X155,X$1:X$114,0)&lt;67,"5th/6th Boys",MATCH(X155,X$1:X$114,0)&lt;90,"5th/6th Girls",MATCH(X155,X$1:X$114,0)&lt;107,"7th-9th Boys",MATCH(X155,X$1:X$114,0)&lt;116,"7th-9th Girls"))</f>
        <v/>
      </c>
      <c r="V155" s="167">
        <v>0.39583333333333331</v>
      </c>
      <c r="W155" s="168" t="s">
        <v>99</v>
      </c>
      <c r="X155" s="169" t="str">
        <f t="shared" si="139"/>
        <v>9:30 AM HBMS</v>
      </c>
      <c r="Y155" s="165" t="str" cm="1">
        <f t="array" ref="Y155">IF(ISNA(_xlfn.IFS(MATCH(AB155,AB$1:AB$114,0)&lt;33,"3rd/4th Boys",MATCH(AB155,AB$1:AB$114,0)&lt;53,"3rd/4th Girls",MATCH(AB155,AB$1:AB$114,0)&lt;67,"5th/6th Boys",MATCH(AB155,AB$1:AB$114,0)&lt;90,"5th/6th Girls",MATCH(AB155,AB$1:AB$114,0)&lt;107,"7th-9th Boys",MATCH(AB155,AB$1:AB$114,0)&lt;116,"7th-9th Girls")),"",_xlfn.IFS(MATCH(AB155,AB$1:AB$114,0)&lt;33,"3rd/4th Boys",MATCH(AB155,AB$1:AB$114,0)&lt;53,"3rd/4th Girls",MATCH(AB155,AB$1:AB$114,0)&lt;67,"5th/6th Boys",MATCH(AB155,AB$1:AB$114,0)&lt;90,"5th/6th Girls",MATCH(AB155,AB$1:AB$114,0)&lt;107,"7th-9th Boys",MATCH(AB155,AB$1:AB$114,0)&lt;116,"7th-9th Girls"))</f>
        <v/>
      </c>
      <c r="Z155" s="167">
        <v>0.39583333333333331</v>
      </c>
      <c r="AA155" s="168" t="s">
        <v>99</v>
      </c>
      <c r="AB155" s="169" t="str">
        <f t="shared" si="140"/>
        <v>9:30 AM HBMS</v>
      </c>
      <c r="AC155" s="165" t="str" cm="1">
        <f t="array" ref="AC155">IF(ISNA(_xlfn.IFS(MATCH(AF155,AF$1:AF$114,0)&lt;33,"3rd/4th Boys",MATCH(AF155,AF$1:AF$114,0)&lt;53,"3rd/4th Girls",MATCH(AF155,AF$1:AF$114,0)&lt;67,"5th/6th Boys",MATCH(AF155,AF$1:AF$114,0)&lt;90,"5th/6th Girls",MATCH(AF155,AF$1:AF$114,0)&lt;107,"7th-9th Boys",MATCH(AF155,AF$1:AF$114,0)&lt;116,"7th-9th Girls")),"",_xlfn.IFS(MATCH(AF155,AF$1:AF$114,0)&lt;33,"3rd/4th Boys",MATCH(AF155,AF$1:AF$114,0)&lt;53,"3rd/4th Girls",MATCH(AF155,AF$1:AF$114,0)&lt;67,"5th/6th Boys",MATCH(AF155,AF$1:AF$114,0)&lt;90,"5th/6th Girls",MATCH(AF155,AF$1:AF$114,0)&lt;107,"7th-9th Boys",MATCH(AF155,AF$1:AF$114,0)&lt;116,"7th-9th Girls"))</f>
        <v/>
      </c>
      <c r="AD155" s="167">
        <v>0.39583333333333331</v>
      </c>
      <c r="AE155" s="168" t="s">
        <v>99</v>
      </c>
      <c r="AF155" s="170" t="str">
        <f t="shared" si="141"/>
        <v>9:30 AM HBMS</v>
      </c>
    </row>
    <row r="156" spans="1:64" x14ac:dyDescent="0.3">
      <c r="A156" s="165" t="str" cm="1">
        <f t="array" ref="A156">IF(ISNA(_xlfn.IFS(MATCH(D156,D$1:D$114,0)&lt;33,"3rd/4th Boys",MATCH(D156,D$1:D$114,0)&lt;53,"3rd/4th Girls",MATCH(D156,D$1:D$114,0)&lt;67,"5th/6th Boys",MATCH(D156,D$1:D$114,0)&lt;90,"5th/6th Girls",MATCH(D156,D$1:D$114,0)&lt;107,"7th-9th Boys",MATCH(D156,D$1:D$114,0)&lt;116,"7th-9th Girls")),"",_xlfn.IFS(MATCH(D156,D$1:D$114,0)&lt;33,"3rd/4th Boys",MATCH(D156,D$1:D$114,0)&lt;53,"3rd/4th Girls",MATCH(D156,D$1:D$114,0)&lt;67,"5th/6th Boys",MATCH(D156,D$1:D$114,0)&lt;90,"5th/6th Girls",MATCH(D156,D$1:D$114,0)&lt;107,"7th-9th Boys",MATCH(D156,D$1:D$114,0)&lt;116,"7th-9th Girls"))</f>
        <v/>
      </c>
      <c r="B156" s="167">
        <v>0.44791666666666669</v>
      </c>
      <c r="C156" s="168" t="s">
        <v>99</v>
      </c>
      <c r="D156" s="169" t="str">
        <f t="shared" si="153"/>
        <v>10:45 AM HBMS</v>
      </c>
      <c r="E156" s="165" t="str" cm="1">
        <f t="array" ref="E156">IF(ISNA(_xlfn.IFS(MATCH(H156,H$1:H$114,0)&lt;33,"3rd/4th Boys",MATCH(H156,H$1:H$114,0)&lt;53,"3rd/4th Girls",MATCH(H156,H$1:H$114,0)&lt;67,"5th/6th Boys",MATCH(H156,H$1:H$114,0)&lt;90,"5th/6th Girls",MATCH(H156,H$1:H$114,0)&lt;107,"7th-9th Boys",MATCH(H156,H$1:H$114,0)&lt;116,"7th-9th Girls")),"",_xlfn.IFS(MATCH(H156,H$1:H$114,0)&lt;33,"3rd/4th Boys",MATCH(H156,H$1:H$114,0)&lt;53,"3rd/4th Girls",MATCH(H156,H$1:H$114,0)&lt;67,"5th/6th Boys",MATCH(H156,H$1:H$114,0)&lt;90,"5th/6th Girls",MATCH(H156,H$1:H$114,0)&lt;107,"7th-9th Boys",MATCH(H156,H$1:H$114,0)&lt;116,"7th-9th Girls"))</f>
        <v/>
      </c>
      <c r="F156" s="167">
        <v>0.44791666666666669</v>
      </c>
      <c r="G156" s="168" t="s">
        <v>99</v>
      </c>
      <c r="H156" s="169" t="str">
        <f t="shared" si="142"/>
        <v>10:45 AM HBMS</v>
      </c>
      <c r="I156" s="165" t="str" cm="1">
        <f t="array" ref="I156">IF(ISNA(_xlfn.IFS(MATCH(L156,L$1:L$114,0)&lt;33,"3rd/4th Boys",MATCH(L156,L$1:L$114,0)&lt;53,"3rd/4th Girls",MATCH(L156,L$1:L$114,0)&lt;67,"5th/6th Boys",MATCH(L156,L$1:L$114,0)&lt;90,"5th/6th Girls",MATCH(L156,L$1:L$114,0)&lt;107,"7th-9th Boys",MATCH(L156,L$1:L$114,0)&lt;116,"7th-9th Girls")),"",_xlfn.IFS(MATCH(L156,L$1:L$114,0)&lt;33,"3rd/4th Boys",MATCH(L156,L$1:L$114,0)&lt;53,"3rd/4th Girls",MATCH(L156,L$1:L$114,0)&lt;67,"5th/6th Boys",MATCH(L156,L$1:L$114,0)&lt;90,"5th/6th Girls",MATCH(L156,L$1:L$114,0)&lt;107,"7th-9th Boys",MATCH(L156,L$1:L$114,0)&lt;116,"7th-9th Girls"))</f>
        <v>7th-9th Boys</v>
      </c>
      <c r="J156" s="167">
        <v>0.44791666666666669</v>
      </c>
      <c r="K156" s="168" t="s">
        <v>99</v>
      </c>
      <c r="L156" s="169" t="str">
        <f t="shared" si="136"/>
        <v>10:45 AM HBMS</v>
      </c>
      <c r="M156" s="165" t="str" cm="1">
        <f t="array" ref="M156">IF(ISNA(_xlfn.IFS(MATCH(P156,P$1:P$114,0)&lt;33,"3rd/4th Boys",MATCH(P156,P$1:P$114,0)&lt;53,"3rd/4th Girls",MATCH(P156,P$1:P$114,0)&lt;67,"5th/6th Boys",MATCH(P156,P$1:P$114,0)&lt;90,"5th/6th Girls",MATCH(P156,P$1:P$114,0)&lt;107,"7th-9th Boys",MATCH(P156,P$1:P$114,0)&lt;116,"7th-9th Girls")),"",_xlfn.IFS(MATCH(P156,P$1:P$114,0)&lt;33,"3rd/4th Boys",MATCH(P156,P$1:P$114,0)&lt;53,"3rd/4th Girls",MATCH(P156,P$1:P$114,0)&lt;67,"5th/6th Boys",MATCH(P156,P$1:P$114,0)&lt;90,"5th/6th Girls",MATCH(P156,P$1:P$114,0)&lt;107,"7th-9th Boys",MATCH(P156,P$1:P$114,0)&lt;116,"7th-9th Girls"))</f>
        <v/>
      </c>
      <c r="N156" s="167">
        <v>0.44791666666666669</v>
      </c>
      <c r="O156" s="168" t="s">
        <v>99</v>
      </c>
      <c r="P156" s="169" t="str">
        <f t="shared" si="137"/>
        <v>10:45 AM HBMS</v>
      </c>
      <c r="Q156" s="165" t="str" cm="1">
        <f t="array" ref="Q156">IF(ISNA(_xlfn.IFS(MATCH(T156,T$1:T$114,0)&lt;33,"3rd/4th Boys",MATCH(T156,T$1:T$114,0)&lt;53,"3rd/4th Girls",MATCH(T156,T$1:T$114,0)&lt;67,"5th/6th Boys",MATCH(T156,T$1:T$114,0)&lt;90,"5th/6th Girls",MATCH(T156,T$1:T$114,0)&lt;107,"7th-9th Boys",MATCH(T156,T$1:T$114,0)&lt;116,"7th-9th Girls")),"",_xlfn.IFS(MATCH(T156,T$1:T$114,0)&lt;33,"3rd/4th Boys",MATCH(T156,T$1:T$114,0)&lt;53,"3rd/4th Girls",MATCH(T156,T$1:T$114,0)&lt;67,"5th/6th Boys",MATCH(T156,T$1:T$114,0)&lt;90,"5th/6th Girls",MATCH(T156,T$1:T$114,0)&lt;107,"7th-9th Boys",MATCH(T156,T$1:T$114,0)&lt;116,"7th-9th Girls"))</f>
        <v/>
      </c>
      <c r="R156" s="167">
        <v>0.44791666666666669</v>
      </c>
      <c r="S156" s="168" t="s">
        <v>99</v>
      </c>
      <c r="T156" s="169" t="str">
        <f t="shared" si="138"/>
        <v>10:45 AM HBMS</v>
      </c>
      <c r="U156" s="165" t="str" cm="1">
        <f t="array" ref="U156">IF(ISNA(_xlfn.IFS(MATCH(X156,X$1:X$114,0)&lt;33,"3rd/4th Boys",MATCH(X156,X$1:X$114,0)&lt;53,"3rd/4th Girls",MATCH(X156,X$1:X$114,0)&lt;67,"5th/6th Boys",MATCH(X156,X$1:X$114,0)&lt;90,"5th/6th Girls",MATCH(X156,X$1:X$114,0)&lt;107,"7th-9th Boys",MATCH(X156,X$1:X$114,0)&lt;116,"7th-9th Girls")),"",_xlfn.IFS(MATCH(X156,X$1:X$114,0)&lt;33,"3rd/4th Boys",MATCH(X156,X$1:X$114,0)&lt;53,"3rd/4th Girls",MATCH(X156,X$1:X$114,0)&lt;67,"5th/6th Boys",MATCH(X156,X$1:X$114,0)&lt;90,"5th/6th Girls",MATCH(X156,X$1:X$114,0)&lt;107,"7th-9th Boys",MATCH(X156,X$1:X$114,0)&lt;116,"7th-9th Girls"))</f>
        <v/>
      </c>
      <c r="V156" s="167">
        <v>0.44791666666666669</v>
      </c>
      <c r="W156" s="168" t="s">
        <v>99</v>
      </c>
      <c r="X156" s="169" t="str">
        <f t="shared" si="139"/>
        <v>10:45 AM HBMS</v>
      </c>
      <c r="Y156" s="165" t="str" cm="1">
        <f t="array" ref="Y156">IF(ISNA(_xlfn.IFS(MATCH(AB156,AB$1:AB$114,0)&lt;33,"3rd/4th Boys",MATCH(AB156,AB$1:AB$114,0)&lt;53,"3rd/4th Girls",MATCH(AB156,AB$1:AB$114,0)&lt;67,"5th/6th Boys",MATCH(AB156,AB$1:AB$114,0)&lt;90,"5th/6th Girls",MATCH(AB156,AB$1:AB$114,0)&lt;107,"7th-9th Boys",MATCH(AB156,AB$1:AB$114,0)&lt;116,"7th-9th Girls")),"",_xlfn.IFS(MATCH(AB156,AB$1:AB$114,0)&lt;33,"3rd/4th Boys",MATCH(AB156,AB$1:AB$114,0)&lt;53,"3rd/4th Girls",MATCH(AB156,AB$1:AB$114,0)&lt;67,"5th/6th Boys",MATCH(AB156,AB$1:AB$114,0)&lt;90,"5th/6th Girls",MATCH(AB156,AB$1:AB$114,0)&lt;107,"7th-9th Boys",MATCH(AB156,AB$1:AB$114,0)&lt;116,"7th-9th Girls"))</f>
        <v/>
      </c>
      <c r="Z156" s="167">
        <v>0.44791666666666669</v>
      </c>
      <c r="AA156" s="168" t="s">
        <v>99</v>
      </c>
      <c r="AB156" s="169" t="str">
        <f t="shared" si="140"/>
        <v>10:45 AM HBMS</v>
      </c>
      <c r="AC156" s="165" t="str" cm="1">
        <f t="array" ref="AC156">IF(ISNA(_xlfn.IFS(MATCH(AF156,AF$1:AF$114,0)&lt;33,"3rd/4th Boys",MATCH(AF156,AF$1:AF$114,0)&lt;53,"3rd/4th Girls",MATCH(AF156,AF$1:AF$114,0)&lt;67,"5th/6th Boys",MATCH(AF156,AF$1:AF$114,0)&lt;90,"5th/6th Girls",MATCH(AF156,AF$1:AF$114,0)&lt;107,"7th-9th Boys",MATCH(AF156,AF$1:AF$114,0)&lt;116,"7th-9th Girls")),"",_xlfn.IFS(MATCH(AF156,AF$1:AF$114,0)&lt;33,"3rd/4th Boys",MATCH(AF156,AF$1:AF$114,0)&lt;53,"3rd/4th Girls",MATCH(AF156,AF$1:AF$114,0)&lt;67,"5th/6th Boys",MATCH(AF156,AF$1:AF$114,0)&lt;90,"5th/6th Girls",MATCH(AF156,AF$1:AF$114,0)&lt;107,"7th-9th Boys",MATCH(AF156,AF$1:AF$114,0)&lt;116,"7th-9th Girls"))</f>
        <v/>
      </c>
      <c r="AD156" s="167">
        <v>0.44791666666666669</v>
      </c>
      <c r="AE156" s="168" t="s">
        <v>99</v>
      </c>
      <c r="AF156" s="170" t="str">
        <f t="shared" si="141"/>
        <v>10:45 AM HBMS</v>
      </c>
    </row>
    <row r="157" spans="1:64" x14ac:dyDescent="0.3">
      <c r="A157" s="165" t="str" cm="1">
        <f t="array" ref="A157">IF(ISNA(_xlfn.IFS(MATCH(D157,D$1:D$114,0)&lt;33,"3rd/4th Boys",MATCH(D157,D$1:D$114,0)&lt;53,"3rd/4th Girls",MATCH(D157,D$1:D$114,0)&lt;67,"5th/6th Boys",MATCH(D157,D$1:D$114,0)&lt;90,"5th/6th Girls",MATCH(D157,D$1:D$114,0)&lt;107,"7th-9th Boys",MATCH(D157,D$1:D$114,0)&lt;116,"7th-9th Girls")),"",_xlfn.IFS(MATCH(D157,D$1:D$114,0)&lt;33,"3rd/4th Boys",MATCH(D157,D$1:D$114,0)&lt;53,"3rd/4th Girls",MATCH(D157,D$1:D$114,0)&lt;67,"5th/6th Boys",MATCH(D157,D$1:D$114,0)&lt;90,"5th/6th Girls",MATCH(D157,D$1:D$114,0)&lt;107,"7th-9th Boys",MATCH(D157,D$1:D$114,0)&lt;116,"7th-9th Girls"))</f>
        <v/>
      </c>
      <c r="B157" s="167">
        <v>0.5</v>
      </c>
      <c r="C157" s="168" t="s">
        <v>99</v>
      </c>
      <c r="D157" s="169" t="str">
        <f t="shared" si="135"/>
        <v>12:00 PM HBMS</v>
      </c>
      <c r="E157" s="165" t="str" cm="1">
        <f t="array" ref="E157">IF(ISNA(_xlfn.IFS(MATCH(H157,H$1:H$114,0)&lt;33,"3rd/4th Boys",MATCH(H157,H$1:H$114,0)&lt;53,"3rd/4th Girls",MATCH(H157,H$1:H$114,0)&lt;67,"5th/6th Boys",MATCH(H157,H$1:H$114,0)&lt;90,"5th/6th Girls",MATCH(H157,H$1:H$114,0)&lt;107,"7th-9th Boys",MATCH(H157,H$1:H$114,0)&lt;116,"7th-9th Girls")),"",_xlfn.IFS(MATCH(H157,H$1:H$114,0)&lt;33,"3rd/4th Boys",MATCH(H157,H$1:H$114,0)&lt;53,"3rd/4th Girls",MATCH(H157,H$1:H$114,0)&lt;67,"5th/6th Boys",MATCH(H157,H$1:H$114,0)&lt;90,"5th/6th Girls",MATCH(H157,H$1:H$114,0)&lt;107,"7th-9th Boys",MATCH(H157,H$1:H$114,0)&lt;116,"7th-9th Girls"))</f>
        <v/>
      </c>
      <c r="F157" s="167">
        <v>0.5</v>
      </c>
      <c r="G157" s="168" t="s">
        <v>99</v>
      </c>
      <c r="H157" s="169" t="str">
        <f t="shared" si="142"/>
        <v>12:00 PM HBMS</v>
      </c>
      <c r="I157" s="165" t="str" cm="1">
        <f t="array" ref="I157">IF(ISNA(_xlfn.IFS(MATCH(L157,L$1:L$114,0)&lt;33,"3rd/4th Boys",MATCH(L157,L$1:L$114,0)&lt;53,"3rd/4th Girls",MATCH(L157,L$1:L$114,0)&lt;67,"5th/6th Boys",MATCH(L157,L$1:L$114,0)&lt;90,"5th/6th Girls",MATCH(L157,L$1:L$114,0)&lt;107,"7th-9th Boys",MATCH(L157,L$1:L$114,0)&lt;116,"7th-9th Girls")),"",_xlfn.IFS(MATCH(L157,L$1:L$114,0)&lt;33,"3rd/4th Boys",MATCH(L157,L$1:L$114,0)&lt;53,"3rd/4th Girls",MATCH(L157,L$1:L$114,0)&lt;67,"5th/6th Boys",MATCH(L157,L$1:L$114,0)&lt;90,"5th/6th Girls",MATCH(L157,L$1:L$114,0)&lt;107,"7th-9th Boys",MATCH(L157,L$1:L$114,0)&lt;116,"7th-9th Girls"))</f>
        <v/>
      </c>
      <c r="J157" s="167">
        <v>0.5</v>
      </c>
      <c r="K157" s="168" t="s">
        <v>99</v>
      </c>
      <c r="L157" s="169" t="str">
        <f t="shared" si="136"/>
        <v>12:00 PM HBMS</v>
      </c>
      <c r="M157" s="165" t="str" cm="1">
        <f t="array" ref="M157">IF(ISNA(_xlfn.IFS(MATCH(P157,P$1:P$114,0)&lt;33,"3rd/4th Boys",MATCH(P157,P$1:P$114,0)&lt;53,"3rd/4th Girls",MATCH(P157,P$1:P$114,0)&lt;67,"5th/6th Boys",MATCH(P157,P$1:P$114,0)&lt;90,"5th/6th Girls",MATCH(P157,P$1:P$114,0)&lt;107,"7th-9th Boys",MATCH(P157,P$1:P$114,0)&lt;116,"7th-9th Girls")),"",_xlfn.IFS(MATCH(P157,P$1:P$114,0)&lt;33,"3rd/4th Boys",MATCH(P157,P$1:P$114,0)&lt;53,"3rd/4th Girls",MATCH(P157,P$1:P$114,0)&lt;67,"5th/6th Boys",MATCH(P157,P$1:P$114,0)&lt;90,"5th/6th Girls",MATCH(P157,P$1:P$114,0)&lt;107,"7th-9th Boys",MATCH(P157,P$1:P$114,0)&lt;116,"7th-9th Girls"))</f>
        <v/>
      </c>
      <c r="N157" s="167">
        <v>0.5</v>
      </c>
      <c r="O157" s="168" t="s">
        <v>99</v>
      </c>
      <c r="P157" s="169" t="str">
        <f t="shared" si="137"/>
        <v>12:00 PM HBMS</v>
      </c>
      <c r="Q157" s="165" t="str" cm="1">
        <f t="array" ref="Q157">IF(ISNA(_xlfn.IFS(MATCH(T157,T$1:T$114,0)&lt;33,"3rd/4th Boys",MATCH(T157,T$1:T$114,0)&lt;53,"3rd/4th Girls",MATCH(T157,T$1:T$114,0)&lt;67,"5th/6th Boys",MATCH(T157,T$1:T$114,0)&lt;90,"5th/6th Girls",MATCH(T157,T$1:T$114,0)&lt;107,"7th-9th Boys",MATCH(T157,T$1:T$114,0)&lt;116,"7th-9th Girls")),"",_xlfn.IFS(MATCH(T157,T$1:T$114,0)&lt;33,"3rd/4th Boys",MATCH(T157,T$1:T$114,0)&lt;53,"3rd/4th Girls",MATCH(T157,T$1:T$114,0)&lt;67,"5th/6th Boys",MATCH(T157,T$1:T$114,0)&lt;90,"5th/6th Girls",MATCH(T157,T$1:T$114,0)&lt;107,"7th-9th Boys",MATCH(T157,T$1:T$114,0)&lt;116,"7th-9th Girls"))</f>
        <v/>
      </c>
      <c r="R157" s="167">
        <v>0.5</v>
      </c>
      <c r="S157" s="168" t="s">
        <v>99</v>
      </c>
      <c r="T157" s="169" t="str">
        <f t="shared" si="138"/>
        <v>12:00 PM HBMS</v>
      </c>
      <c r="U157" s="165" t="str" cm="1">
        <f t="array" ref="U157">IF(ISNA(_xlfn.IFS(MATCH(X157,X$1:X$114,0)&lt;33,"3rd/4th Boys",MATCH(X157,X$1:X$114,0)&lt;53,"3rd/4th Girls",MATCH(X157,X$1:X$114,0)&lt;67,"5th/6th Boys",MATCH(X157,X$1:X$114,0)&lt;90,"5th/6th Girls",MATCH(X157,X$1:X$114,0)&lt;107,"7th-9th Boys",MATCH(X157,X$1:X$114,0)&lt;116,"7th-9th Girls")),"",_xlfn.IFS(MATCH(X157,X$1:X$114,0)&lt;33,"3rd/4th Boys",MATCH(X157,X$1:X$114,0)&lt;53,"3rd/4th Girls",MATCH(X157,X$1:X$114,0)&lt;67,"5th/6th Boys",MATCH(X157,X$1:X$114,0)&lt;90,"5th/6th Girls",MATCH(X157,X$1:X$114,0)&lt;107,"7th-9th Boys",MATCH(X157,X$1:X$114,0)&lt;116,"7th-9th Girls"))</f>
        <v/>
      </c>
      <c r="V157" s="167">
        <v>0.5</v>
      </c>
      <c r="W157" s="168" t="s">
        <v>99</v>
      </c>
      <c r="X157" s="169" t="str">
        <f t="shared" si="139"/>
        <v>12:00 PM HBMS</v>
      </c>
      <c r="Y157" s="165" t="str" cm="1">
        <f t="array" ref="Y157">IF(ISNA(_xlfn.IFS(MATCH(AB157,AB$1:AB$114,0)&lt;33,"3rd/4th Boys",MATCH(AB157,AB$1:AB$114,0)&lt;53,"3rd/4th Girls",MATCH(AB157,AB$1:AB$114,0)&lt;67,"5th/6th Boys",MATCH(AB157,AB$1:AB$114,0)&lt;90,"5th/6th Girls",MATCH(AB157,AB$1:AB$114,0)&lt;107,"7th-9th Boys",MATCH(AB157,AB$1:AB$114,0)&lt;116,"7th-9th Girls")),"",_xlfn.IFS(MATCH(AB157,AB$1:AB$114,0)&lt;33,"3rd/4th Boys",MATCH(AB157,AB$1:AB$114,0)&lt;53,"3rd/4th Girls",MATCH(AB157,AB$1:AB$114,0)&lt;67,"5th/6th Boys",MATCH(AB157,AB$1:AB$114,0)&lt;90,"5th/6th Girls",MATCH(AB157,AB$1:AB$114,0)&lt;107,"7th-9th Boys",MATCH(AB157,AB$1:AB$114,0)&lt;116,"7th-9th Girls"))</f>
        <v/>
      </c>
      <c r="Z157" s="167">
        <v>0.5</v>
      </c>
      <c r="AA157" s="168" t="s">
        <v>99</v>
      </c>
      <c r="AB157" s="169" t="str">
        <f t="shared" si="140"/>
        <v>12:00 PM HBMS</v>
      </c>
      <c r="AC157" s="165" t="str" cm="1">
        <f t="array" ref="AC157">IF(ISNA(_xlfn.IFS(MATCH(AF157,AF$1:AF$114,0)&lt;33,"3rd/4th Boys",MATCH(AF157,AF$1:AF$114,0)&lt;53,"3rd/4th Girls",MATCH(AF157,AF$1:AF$114,0)&lt;67,"5th/6th Boys",MATCH(AF157,AF$1:AF$114,0)&lt;90,"5th/6th Girls",MATCH(AF157,AF$1:AF$114,0)&lt;107,"7th-9th Boys",MATCH(AF157,AF$1:AF$114,0)&lt;116,"7th-9th Girls")),"",_xlfn.IFS(MATCH(AF157,AF$1:AF$114,0)&lt;33,"3rd/4th Boys",MATCH(AF157,AF$1:AF$114,0)&lt;53,"3rd/4th Girls",MATCH(AF157,AF$1:AF$114,0)&lt;67,"5th/6th Boys",MATCH(AF157,AF$1:AF$114,0)&lt;90,"5th/6th Girls",MATCH(AF157,AF$1:AF$114,0)&lt;107,"7th-9th Boys",MATCH(AF157,AF$1:AF$114,0)&lt;116,"7th-9th Girls"))</f>
        <v/>
      </c>
      <c r="AD157" s="167">
        <v>0.5</v>
      </c>
      <c r="AE157" s="168" t="s">
        <v>99</v>
      </c>
      <c r="AF157" s="170" t="str">
        <f t="shared" si="141"/>
        <v>12:00 PM HBMS</v>
      </c>
    </row>
    <row r="158" spans="1:64" x14ac:dyDescent="0.3">
      <c r="A158" s="165" t="str" cm="1">
        <f t="array" ref="A158">IF(ISNA(_xlfn.IFS(MATCH(D158,D$1:D$114,0)&lt;33,"3rd/4th Boys",MATCH(D158,D$1:D$114,0)&lt;53,"3rd/4th Girls",MATCH(D158,D$1:D$114,0)&lt;67,"5th/6th Boys",MATCH(D158,D$1:D$114,0)&lt;90,"5th/6th Girls",MATCH(D158,D$1:D$114,0)&lt;107,"7th-9th Boys",MATCH(D158,D$1:D$114,0)&lt;116,"7th-9th Girls")),"",_xlfn.IFS(MATCH(D158,D$1:D$114,0)&lt;33,"3rd/4th Boys",MATCH(D158,D$1:D$114,0)&lt;53,"3rd/4th Girls",MATCH(D158,D$1:D$114,0)&lt;67,"5th/6th Boys",MATCH(D158,D$1:D$114,0)&lt;90,"5th/6th Girls",MATCH(D158,D$1:D$114,0)&lt;107,"7th-9th Boys",MATCH(D158,D$1:D$114,0)&lt;116,"7th-9th Girls"))</f>
        <v/>
      </c>
      <c r="B158" s="167">
        <v>0.55208333333333337</v>
      </c>
      <c r="C158" s="168" t="s">
        <v>99</v>
      </c>
      <c r="D158" s="169" t="str">
        <f t="shared" ref="D158" si="154">TEXT(B158,"h:mm AM/PM")&amp;" "&amp;C158</f>
        <v>1:15 PM HBMS</v>
      </c>
      <c r="E158" s="166" t="str" cm="1">
        <f t="array" ref="E158">IF(ISNA(_xlfn.IFS(MATCH(H158,H$1:H$114,0)&lt;33,"3rd/4th Boys",MATCH(H158,H$1:H$114,0)&lt;53,"3rd/4th Girls",MATCH(H158,H$1:H$114,0)&lt;67,"5th/6th Boys",MATCH(H158,H$1:H$114,0)&lt;90,"5th/6th Girls",MATCH(H158,H$1:H$114,0)&lt;107,"7th-9th Boys",MATCH(H158,H$1:H$114,0)&lt;116,"7th-9th Girls")),"",_xlfn.IFS(MATCH(H158,H$1:H$114,0)&lt;33,"3rd/4th Boys",MATCH(H158,H$1:H$114,0)&lt;53,"3rd/4th Girls",MATCH(H158,H$1:H$114,0)&lt;67,"5th/6th Boys",MATCH(H158,H$1:H$114,0)&lt;90,"5th/6th Girls",MATCH(H158,H$1:H$114,0)&lt;107,"7th-9th Boys",MATCH(H158,H$1:H$114,0)&lt;116,"7th-9th Girls"))</f>
        <v>7th-9th Boys</v>
      </c>
      <c r="F158" s="167">
        <v>0.55208333333333337</v>
      </c>
      <c r="G158" s="168" t="s">
        <v>99</v>
      </c>
      <c r="H158" s="169" t="str">
        <f t="shared" ref="H158:H159" si="155">TEXT(F158,"h:mm AM/PM")&amp;" "&amp;G158</f>
        <v>1:15 PM HBMS</v>
      </c>
      <c r="I158" s="166" t="str" cm="1">
        <f t="array" ref="I158">IF(ISNA(_xlfn.IFS(MATCH(L158,L$1:L$114,0)&lt;33,"3rd/4th Boys",MATCH(L158,L$1:L$114,0)&lt;53,"3rd/4th Girls",MATCH(L158,L$1:L$114,0)&lt;67,"5th/6th Boys",MATCH(L158,L$1:L$114,0)&lt;90,"5th/6th Girls",MATCH(L158,L$1:L$114,0)&lt;107,"7th-9th Boys",MATCH(L158,L$1:L$114,0)&lt;116,"7th-9th Girls")),"",_xlfn.IFS(MATCH(L158,L$1:L$114,0)&lt;33,"3rd/4th Boys",MATCH(L158,L$1:L$114,0)&lt;53,"3rd/4th Girls",MATCH(L158,L$1:L$114,0)&lt;67,"5th/6th Boys",MATCH(L158,L$1:L$114,0)&lt;90,"5th/6th Girls",MATCH(L158,L$1:L$114,0)&lt;107,"7th-9th Boys",MATCH(L158,L$1:L$114,0)&lt;116,"7th-9th Girls"))</f>
        <v>7th-9th Boys</v>
      </c>
      <c r="J158" s="167">
        <v>0.55208333333333337</v>
      </c>
      <c r="K158" s="168" t="s">
        <v>99</v>
      </c>
      <c r="L158" s="169" t="str">
        <f t="shared" ref="L158:L159" si="156">TEXT(J158,"h:mm AM/PM")&amp;" "&amp;K158</f>
        <v>1:15 PM HBMS</v>
      </c>
      <c r="M158" s="166" t="str" cm="1">
        <f t="array" ref="M158">IF(ISNA(_xlfn.IFS(MATCH(P158,P$1:P$114,0)&lt;33,"3rd/4th Boys",MATCH(P158,P$1:P$114,0)&lt;53,"3rd/4th Girls",MATCH(P158,P$1:P$114,0)&lt;67,"5th/6th Boys",MATCH(P158,P$1:P$114,0)&lt;90,"5th/6th Girls",MATCH(P158,P$1:P$114,0)&lt;107,"7th-9th Boys",MATCH(P158,P$1:P$114,0)&lt;116,"7th-9th Girls")),"",_xlfn.IFS(MATCH(P158,P$1:P$114,0)&lt;33,"3rd/4th Boys",MATCH(P158,P$1:P$114,0)&lt;53,"3rd/4th Girls",MATCH(P158,P$1:P$114,0)&lt;67,"5th/6th Boys",MATCH(P158,P$1:P$114,0)&lt;90,"5th/6th Girls",MATCH(P158,P$1:P$114,0)&lt;107,"7th-9th Boys",MATCH(P158,P$1:P$114,0)&lt;116,"7th-9th Girls"))</f>
        <v>5th/6th Boys</v>
      </c>
      <c r="N158" s="167">
        <v>0.55208333333333337</v>
      </c>
      <c r="O158" s="168" t="s">
        <v>99</v>
      </c>
      <c r="P158" s="169" t="str">
        <f t="shared" ref="P158:P159" si="157">TEXT(N158,"h:mm AM/PM")&amp;" "&amp;O158</f>
        <v>1:15 PM HBMS</v>
      </c>
      <c r="Q158" s="166" t="str" cm="1">
        <f t="array" ref="Q158">IF(ISNA(_xlfn.IFS(MATCH(T158,T$1:T$114,0)&lt;33,"3rd/4th Boys",MATCH(T158,T$1:T$114,0)&lt;53,"3rd/4th Girls",MATCH(T158,T$1:T$114,0)&lt;67,"5th/6th Boys",MATCH(T158,T$1:T$114,0)&lt;90,"5th/6th Girls",MATCH(T158,T$1:T$114,0)&lt;107,"7th-9th Boys",MATCH(T158,T$1:T$114,0)&lt;116,"7th-9th Girls")),"",_xlfn.IFS(MATCH(T158,T$1:T$114,0)&lt;33,"3rd/4th Boys",MATCH(T158,T$1:T$114,0)&lt;53,"3rd/4th Girls",MATCH(T158,T$1:T$114,0)&lt;67,"5th/6th Boys",MATCH(T158,T$1:T$114,0)&lt;90,"5th/6th Girls",MATCH(T158,T$1:T$114,0)&lt;107,"7th-9th Boys",MATCH(T158,T$1:T$114,0)&lt;116,"7th-9th Girls"))</f>
        <v>7th-9th Boys</v>
      </c>
      <c r="R158" s="167">
        <v>0.55208333333333337</v>
      </c>
      <c r="S158" s="168" t="s">
        <v>99</v>
      </c>
      <c r="T158" s="169" t="str">
        <f t="shared" ref="T158:T159" si="158">TEXT(R158,"h:mm AM/PM")&amp;" "&amp;S158</f>
        <v>1:15 PM HBMS</v>
      </c>
      <c r="U158" s="166" t="str" cm="1">
        <f t="array" ref="U158">IF(ISNA(_xlfn.IFS(MATCH(X158,X$1:X$114,0)&lt;33,"3rd/4th Boys",MATCH(X158,X$1:X$114,0)&lt;53,"3rd/4th Girls",MATCH(X158,X$1:X$114,0)&lt;67,"5th/6th Boys",MATCH(X158,X$1:X$114,0)&lt;90,"5th/6th Girls",MATCH(X158,X$1:X$114,0)&lt;107,"7th-9th Boys",MATCH(X158,X$1:X$114,0)&lt;116,"7th-9th Girls")),"",_xlfn.IFS(MATCH(X158,X$1:X$114,0)&lt;33,"3rd/4th Boys",MATCH(X158,X$1:X$114,0)&lt;53,"3rd/4th Girls",MATCH(X158,X$1:X$114,0)&lt;67,"5th/6th Boys",MATCH(X158,X$1:X$114,0)&lt;90,"5th/6th Girls",MATCH(X158,X$1:X$114,0)&lt;107,"7th-9th Boys",MATCH(X158,X$1:X$114,0)&lt;116,"7th-9th Girls"))</f>
        <v/>
      </c>
      <c r="V158" s="167">
        <v>0.55208333333333337</v>
      </c>
      <c r="W158" s="168" t="s">
        <v>99</v>
      </c>
      <c r="X158" s="169" t="str">
        <f t="shared" ref="X158:X159" si="159">TEXT(V158,"h:mm AM/PM")&amp;" "&amp;W158</f>
        <v>1:15 PM HBMS</v>
      </c>
      <c r="Y158" s="166" t="str" cm="1">
        <f t="array" ref="Y158">IF(ISNA(_xlfn.IFS(MATCH(AB158,AB$1:AB$114,0)&lt;33,"3rd/4th Boys",MATCH(AB158,AB$1:AB$114,0)&lt;53,"3rd/4th Girls",MATCH(AB158,AB$1:AB$114,0)&lt;67,"5th/6th Boys",MATCH(AB158,AB$1:AB$114,0)&lt;90,"5th/6th Girls",MATCH(AB158,AB$1:AB$114,0)&lt;107,"7th-9th Boys",MATCH(AB158,AB$1:AB$114,0)&lt;116,"7th-9th Girls")),"",_xlfn.IFS(MATCH(AB158,AB$1:AB$114,0)&lt;33,"3rd/4th Boys",MATCH(AB158,AB$1:AB$114,0)&lt;53,"3rd/4th Girls",MATCH(AB158,AB$1:AB$114,0)&lt;67,"5th/6th Boys",MATCH(AB158,AB$1:AB$114,0)&lt;90,"5th/6th Girls",MATCH(AB158,AB$1:AB$114,0)&lt;107,"7th-9th Boys",MATCH(AB158,AB$1:AB$114,0)&lt;116,"7th-9th Girls"))</f>
        <v>5th/6th Boys</v>
      </c>
      <c r="Z158" s="167">
        <v>0.55208333333333337</v>
      </c>
      <c r="AA158" s="168" t="s">
        <v>99</v>
      </c>
      <c r="AB158" s="169" t="str">
        <f t="shared" ref="AB158:AB159" si="160">TEXT(Z158,"h:mm AM/PM")&amp;" "&amp;AA158</f>
        <v>1:15 PM HBMS</v>
      </c>
      <c r="AC158" s="166" t="str" cm="1">
        <f t="array" ref="AC158">IF(ISNA(_xlfn.IFS(MATCH(AF158,AF$1:AF$114,0)&lt;33,"3rd/4th Boys",MATCH(AF158,AF$1:AF$114,0)&lt;53,"3rd/4th Girls",MATCH(AF158,AF$1:AF$114,0)&lt;67,"5th/6th Boys",MATCH(AF158,AF$1:AF$114,0)&lt;90,"5th/6th Girls",MATCH(AF158,AF$1:AF$114,0)&lt;107,"7th-9th Boys",MATCH(AF158,AF$1:AF$114,0)&lt;116,"7th-9th Girls")),"",_xlfn.IFS(MATCH(AF158,AF$1:AF$114,0)&lt;33,"3rd/4th Boys",MATCH(AF158,AF$1:AF$114,0)&lt;53,"3rd/4th Girls",MATCH(AF158,AF$1:AF$114,0)&lt;67,"5th/6th Boys",MATCH(AF158,AF$1:AF$114,0)&lt;90,"5th/6th Girls",MATCH(AF158,AF$1:AF$114,0)&lt;107,"7th-9th Boys",MATCH(AF158,AF$1:AF$114,0)&lt;116,"7th-9th Girls"))</f>
        <v>7th-9th Boys</v>
      </c>
      <c r="AD158" s="167">
        <v>0.55208333333333337</v>
      </c>
      <c r="AE158" s="168" t="s">
        <v>99</v>
      </c>
      <c r="AF158" s="170" t="str">
        <f t="shared" ref="AF158:AF159" si="161">TEXT(AD158,"h:mm AM/PM")&amp;" "&amp;AE158</f>
        <v>1:15 PM HBMS</v>
      </c>
    </row>
    <row r="159" spans="1:64" x14ac:dyDescent="0.3">
      <c r="A159" s="165" t="str" cm="1">
        <f t="array" ref="A159">IF(ISNA(_xlfn.IFS(MATCH(D159,D$1:D$114,0)&lt;33,"3rd/4th Boys",MATCH(D159,D$1:D$114,0)&lt;53,"3rd/4th Girls",MATCH(D159,D$1:D$114,0)&lt;67,"5th/6th Boys",MATCH(D159,D$1:D$114,0)&lt;90,"5th/6th Girls",MATCH(D159,D$1:D$114,0)&lt;107,"7th-9th Boys",MATCH(D159,D$1:D$114,0)&lt;116,"7th-9th Girls")),"",_xlfn.IFS(MATCH(D159,D$1:D$114,0)&lt;33,"3rd/4th Boys",MATCH(D159,D$1:D$114,0)&lt;53,"3rd/4th Girls",MATCH(D159,D$1:D$114,0)&lt;67,"5th/6th Boys",MATCH(D159,D$1:D$114,0)&lt;90,"5th/6th Girls",MATCH(D159,D$1:D$114,0)&lt;107,"7th-9th Boys",MATCH(D159,D$1:D$114,0)&lt;116,"7th-9th Girls"))</f>
        <v/>
      </c>
      <c r="B159" s="167">
        <v>0.36458333333333331</v>
      </c>
      <c r="C159" s="168" t="s">
        <v>132</v>
      </c>
      <c r="D159" s="169" t="str">
        <f>TEXT(B159,"h:mm AM/PM")&amp;" "&amp;C159</f>
        <v>8:45 AM BALE</v>
      </c>
      <c r="E159" s="165" t="str" cm="1">
        <f t="array" ref="E159">IF(ISNA(_xlfn.IFS(MATCH(H159,H$1:H$114,0)&lt;33,"3rd/4th Boys",MATCH(H159,H$1:H$114,0)&lt;53,"3rd/4th Girls",MATCH(H159,H$1:H$114,0)&lt;67,"5th/6th Boys",MATCH(H159,H$1:H$114,0)&lt;90,"5th/6th Girls",MATCH(H159,H$1:H$114,0)&lt;107,"7th-9th Boys",MATCH(H159,H$1:H$114,0)&lt;116,"7th-9th Girls")),"",_xlfn.IFS(MATCH(H159,H$1:H$114,0)&lt;33,"3rd/4th Boys",MATCH(H159,H$1:H$114,0)&lt;53,"3rd/4th Girls",MATCH(H159,H$1:H$114,0)&lt;67,"5th/6th Boys",MATCH(H159,H$1:H$114,0)&lt;90,"5th/6th Girls",MATCH(H159,H$1:H$114,0)&lt;107,"7th-9th Boys",MATCH(H159,H$1:H$114,0)&lt;116,"7th-9th Girls"))</f>
        <v/>
      </c>
      <c r="F159" s="167">
        <v>0.36458333333333331</v>
      </c>
      <c r="G159" s="168" t="s">
        <v>132</v>
      </c>
      <c r="H159" s="169" t="str">
        <f t="shared" si="155"/>
        <v>8:45 AM BALE</v>
      </c>
      <c r="I159" s="165" t="str" cm="1">
        <f t="array" ref="I159">IF(ISNA(_xlfn.IFS(MATCH(L159,L$1:L$114,0)&lt;33,"3rd/4th Boys",MATCH(L159,L$1:L$114,0)&lt;53,"3rd/4th Girls",MATCH(L159,L$1:L$114,0)&lt;67,"5th/6th Boys",MATCH(L159,L$1:L$114,0)&lt;90,"5th/6th Girls",MATCH(L159,L$1:L$114,0)&lt;107,"7th-9th Boys",MATCH(L159,L$1:L$114,0)&lt;116,"7th-9th Girls")),"",_xlfn.IFS(MATCH(L159,L$1:L$114,0)&lt;33,"3rd/4th Boys",MATCH(L159,L$1:L$114,0)&lt;53,"3rd/4th Girls",MATCH(L159,L$1:L$114,0)&lt;67,"5th/6th Boys",MATCH(L159,L$1:L$114,0)&lt;90,"5th/6th Girls",MATCH(L159,L$1:L$114,0)&lt;107,"7th-9th Boys",MATCH(L159,L$1:L$114,0)&lt;116,"7th-9th Girls"))</f>
        <v>3rd/4th Girls</v>
      </c>
      <c r="J159" s="167">
        <v>0.36458333333333331</v>
      </c>
      <c r="K159" s="168" t="s">
        <v>132</v>
      </c>
      <c r="L159" s="169" t="str">
        <f t="shared" si="156"/>
        <v>8:45 AM BALE</v>
      </c>
      <c r="M159" s="165" t="str" cm="1">
        <f t="array" ref="M159">IF(ISNA(_xlfn.IFS(MATCH(P159,P$1:P$114,0)&lt;33,"3rd/4th Boys",MATCH(P159,P$1:P$114,0)&lt;53,"3rd/4th Girls",MATCH(P159,P$1:P$114,0)&lt;67,"5th/6th Boys",MATCH(P159,P$1:P$114,0)&lt;90,"5th/6th Girls",MATCH(P159,P$1:P$114,0)&lt;107,"7th-9th Boys",MATCH(P159,P$1:P$114,0)&lt;116,"7th-9th Girls")),"",_xlfn.IFS(MATCH(P159,P$1:P$114,0)&lt;33,"3rd/4th Boys",MATCH(P159,P$1:P$114,0)&lt;53,"3rd/4th Girls",MATCH(P159,P$1:P$114,0)&lt;67,"5th/6th Boys",MATCH(P159,P$1:P$114,0)&lt;90,"5th/6th Girls",MATCH(P159,P$1:P$114,0)&lt;107,"7th-9th Boys",MATCH(P159,P$1:P$114,0)&lt;116,"7th-9th Girls"))</f>
        <v/>
      </c>
      <c r="N159" s="167">
        <v>0.36458333333333331</v>
      </c>
      <c r="O159" s="168" t="s">
        <v>132</v>
      </c>
      <c r="P159" s="169" t="str">
        <f t="shared" si="157"/>
        <v>8:45 AM BALE</v>
      </c>
      <c r="Q159" s="165" t="str" cm="1">
        <f t="array" ref="Q159">IF(ISNA(_xlfn.IFS(MATCH(T159,T$1:T$114,0)&lt;33,"3rd/4th Boys",MATCH(T159,T$1:T$114,0)&lt;53,"3rd/4th Girls",MATCH(T159,T$1:T$114,0)&lt;67,"5th/6th Boys",MATCH(T159,T$1:T$114,0)&lt;90,"5th/6th Girls",MATCH(T159,T$1:T$114,0)&lt;107,"7th-9th Boys",MATCH(T159,T$1:T$114,0)&lt;116,"7th-9th Girls")),"",_xlfn.IFS(MATCH(T159,T$1:T$114,0)&lt;33,"3rd/4th Boys",MATCH(T159,T$1:T$114,0)&lt;53,"3rd/4th Girls",MATCH(T159,T$1:T$114,0)&lt;67,"5th/6th Boys",MATCH(T159,T$1:T$114,0)&lt;90,"5th/6th Girls",MATCH(T159,T$1:T$114,0)&lt;107,"7th-9th Boys",MATCH(T159,T$1:T$114,0)&lt;116,"7th-9th Girls"))</f>
        <v/>
      </c>
      <c r="R159" s="167">
        <v>0.36458333333333331</v>
      </c>
      <c r="S159" s="168" t="s">
        <v>132</v>
      </c>
      <c r="T159" s="169" t="str">
        <f t="shared" si="158"/>
        <v>8:45 AM BALE</v>
      </c>
      <c r="U159" s="165" t="str" cm="1">
        <f t="array" ref="U159">IF(ISNA(_xlfn.IFS(MATCH(X159,X$1:X$114,0)&lt;33,"3rd/4th Boys",MATCH(X159,X$1:X$114,0)&lt;53,"3rd/4th Girls",MATCH(X159,X$1:X$114,0)&lt;67,"5th/6th Boys",MATCH(X159,X$1:X$114,0)&lt;90,"5th/6th Girls",MATCH(X159,X$1:X$114,0)&lt;107,"7th-9th Boys",MATCH(X159,X$1:X$114,0)&lt;116,"7th-9th Girls")),"",_xlfn.IFS(MATCH(X159,X$1:X$114,0)&lt;33,"3rd/4th Boys",MATCH(X159,X$1:X$114,0)&lt;53,"3rd/4th Girls",MATCH(X159,X$1:X$114,0)&lt;67,"5th/6th Boys",MATCH(X159,X$1:X$114,0)&lt;90,"5th/6th Girls",MATCH(X159,X$1:X$114,0)&lt;107,"7th-9th Boys",MATCH(X159,X$1:X$114,0)&lt;116,"7th-9th Girls"))</f>
        <v>3rd/4th Girls</v>
      </c>
      <c r="V159" s="167">
        <v>0.36458333333333331</v>
      </c>
      <c r="W159" s="168" t="s">
        <v>132</v>
      </c>
      <c r="X159" s="169" t="str">
        <f t="shared" si="159"/>
        <v>8:45 AM BALE</v>
      </c>
      <c r="Y159" s="165" t="str" cm="1">
        <f t="array" ref="Y159">IF(ISNA(_xlfn.IFS(MATCH(AB159,AB$1:AB$114,0)&lt;33,"3rd/4th Boys",MATCH(AB159,AB$1:AB$114,0)&lt;53,"3rd/4th Girls",MATCH(AB159,AB$1:AB$114,0)&lt;67,"5th/6th Boys",MATCH(AB159,AB$1:AB$114,0)&lt;90,"5th/6th Girls",MATCH(AB159,AB$1:AB$114,0)&lt;107,"7th-9th Boys",MATCH(AB159,AB$1:AB$114,0)&lt;116,"7th-9th Girls")),"",_xlfn.IFS(MATCH(AB159,AB$1:AB$114,0)&lt;33,"3rd/4th Boys",MATCH(AB159,AB$1:AB$114,0)&lt;53,"3rd/4th Girls",MATCH(AB159,AB$1:AB$114,0)&lt;67,"5th/6th Boys",MATCH(AB159,AB$1:AB$114,0)&lt;90,"5th/6th Girls",MATCH(AB159,AB$1:AB$114,0)&lt;107,"7th-9th Boys",MATCH(AB159,AB$1:AB$114,0)&lt;116,"7th-9th Girls"))</f>
        <v/>
      </c>
      <c r="Z159" s="167">
        <v>0.36458333333333331</v>
      </c>
      <c r="AA159" s="168" t="s">
        <v>132</v>
      </c>
      <c r="AB159" s="169" t="str">
        <f t="shared" si="160"/>
        <v>8:45 AM BALE</v>
      </c>
      <c r="AC159" s="165" t="str" cm="1">
        <f t="array" ref="AC159">IF(ISNA(_xlfn.IFS(MATCH(AF159,AF$1:AF$114,0)&lt;33,"3rd/4th Boys",MATCH(AF159,AF$1:AF$114,0)&lt;53,"3rd/4th Girls",MATCH(AF159,AF$1:AF$114,0)&lt;67,"5th/6th Boys",MATCH(AF159,AF$1:AF$114,0)&lt;90,"5th/6th Girls",MATCH(AF159,AF$1:AF$114,0)&lt;107,"7th-9th Boys",MATCH(AF159,AF$1:AF$114,0)&lt;116,"7th-9th Girls")),"",_xlfn.IFS(MATCH(AF159,AF$1:AF$114,0)&lt;33,"3rd/4th Boys",MATCH(AF159,AF$1:AF$114,0)&lt;53,"3rd/4th Girls",MATCH(AF159,AF$1:AF$114,0)&lt;67,"5th/6th Boys",MATCH(AF159,AF$1:AF$114,0)&lt;90,"5th/6th Girls",MATCH(AF159,AF$1:AF$114,0)&lt;107,"7th-9th Boys",MATCH(AF159,AF$1:AF$114,0)&lt;116,"7th-9th Girls"))</f>
        <v/>
      </c>
      <c r="AD159" s="167">
        <v>0.36458333333333331</v>
      </c>
      <c r="AE159" s="168" t="s">
        <v>132</v>
      </c>
      <c r="AF159" s="170" t="str">
        <f t="shared" si="161"/>
        <v>8:45 AM BALE</v>
      </c>
    </row>
    <row r="160" spans="1:64" x14ac:dyDescent="0.3">
      <c r="A160" s="165" t="str" cm="1">
        <f t="array" ref="A160">IF(ISNA(_xlfn.IFS(MATCH(D160,D$1:D$114,0)&lt;33,"3rd/4th Boys",MATCH(D160,D$1:D$114,0)&lt;53,"3rd/4th Girls",MATCH(D160,D$1:D$114,0)&lt;67,"5th/6th Boys",MATCH(D160,D$1:D$114,0)&lt;90,"5th/6th Girls",MATCH(D160,D$1:D$114,0)&lt;107,"7th-9th Boys",MATCH(D160,D$1:D$114,0)&lt;116,"7th-9th Girls")),"",_xlfn.IFS(MATCH(D160,D$1:D$114,0)&lt;33,"3rd/4th Boys",MATCH(D160,D$1:D$114,0)&lt;53,"3rd/4th Girls",MATCH(D160,D$1:D$114,0)&lt;67,"5th/6th Boys",MATCH(D160,D$1:D$114,0)&lt;90,"5th/6th Girls",MATCH(D160,D$1:D$114,0)&lt;107,"7th-9th Boys",MATCH(D160,D$1:D$114,0)&lt;116,"7th-9th Girls"))</f>
        <v/>
      </c>
      <c r="B160" s="167">
        <v>0.41666666666666669</v>
      </c>
      <c r="C160" s="168" t="s">
        <v>132</v>
      </c>
      <c r="D160" s="169" t="str">
        <f t="shared" ref="D160:D164" si="162">TEXT(B160,"h:mm AM/PM")&amp;" "&amp;C160</f>
        <v>10:00 AM BALE</v>
      </c>
      <c r="E160" s="166" t="str" cm="1">
        <f t="array" ref="E160">IF(ISNA(_xlfn.IFS(MATCH(H160,H$1:H$114,0)&lt;33,"3rd/4th Boys",MATCH(H160,H$1:H$114,0)&lt;53,"3rd/4th Girls",MATCH(H160,H$1:H$114,0)&lt;67,"5th/6th Boys",MATCH(H160,H$1:H$114,0)&lt;90,"5th/6th Girls",MATCH(H160,H$1:H$114,0)&lt;107,"7th-9th Boys",MATCH(H160,H$1:H$114,0)&lt;116,"7th-9th Girls")),"",_xlfn.IFS(MATCH(H160,H$1:H$114,0)&lt;33,"3rd/4th Boys",MATCH(H160,H$1:H$114,0)&lt;53,"3rd/4th Girls",MATCH(H160,H$1:H$114,0)&lt;67,"5th/6th Boys",MATCH(H160,H$1:H$114,0)&lt;90,"5th/6th Girls",MATCH(H160,H$1:H$114,0)&lt;107,"7th-9th Boys",MATCH(H160,H$1:H$114,0)&lt;116,"7th-9th Girls"))</f>
        <v>3rd/4th Boys</v>
      </c>
      <c r="F160" s="167">
        <v>0.41666666666666669</v>
      </c>
      <c r="G160" s="168" t="s">
        <v>132</v>
      </c>
      <c r="H160" s="169" t="str">
        <f t="shared" ref="H160:H164" si="163">TEXT(F160,"h:mm AM/PM")&amp;" "&amp;G160</f>
        <v>10:00 AM BALE</v>
      </c>
      <c r="I160" s="166" t="str" cm="1">
        <f t="array" ref="I160">IF(ISNA(_xlfn.IFS(MATCH(L160,L$1:L$114,0)&lt;33,"3rd/4th Boys",MATCH(L160,L$1:L$114,0)&lt;53,"3rd/4th Girls",MATCH(L160,L$1:L$114,0)&lt;67,"5th/6th Boys",MATCH(L160,L$1:L$114,0)&lt;90,"5th/6th Girls",MATCH(L160,L$1:L$114,0)&lt;107,"7th-9th Boys",MATCH(L160,L$1:L$114,0)&lt;116,"7th-9th Girls")),"",_xlfn.IFS(MATCH(L160,L$1:L$114,0)&lt;33,"3rd/4th Boys",MATCH(L160,L$1:L$114,0)&lt;53,"3rd/4th Girls",MATCH(L160,L$1:L$114,0)&lt;67,"5th/6th Boys",MATCH(L160,L$1:L$114,0)&lt;90,"5th/6th Girls",MATCH(L160,L$1:L$114,0)&lt;107,"7th-9th Boys",MATCH(L160,L$1:L$114,0)&lt;116,"7th-9th Girls"))</f>
        <v>3rd/4th Girls</v>
      </c>
      <c r="J160" s="167">
        <v>0.41666666666666669</v>
      </c>
      <c r="K160" s="168" t="s">
        <v>132</v>
      </c>
      <c r="L160" s="169" t="str">
        <f t="shared" ref="L160:L164" si="164">TEXT(J160,"h:mm AM/PM")&amp;" "&amp;K160</f>
        <v>10:00 AM BALE</v>
      </c>
      <c r="M160" s="166" t="str" cm="1">
        <f t="array" ref="M160">IF(ISNA(_xlfn.IFS(MATCH(P160,P$1:P$114,0)&lt;33,"3rd/4th Boys",MATCH(P160,P$1:P$114,0)&lt;53,"3rd/4th Girls",MATCH(P160,P$1:P$114,0)&lt;67,"5th/6th Boys",MATCH(P160,P$1:P$114,0)&lt;90,"5th/6th Girls",MATCH(P160,P$1:P$114,0)&lt;107,"7th-9th Boys",MATCH(P160,P$1:P$114,0)&lt;116,"7th-9th Girls")),"",_xlfn.IFS(MATCH(P160,P$1:P$114,0)&lt;33,"3rd/4th Boys",MATCH(P160,P$1:P$114,0)&lt;53,"3rd/4th Girls",MATCH(P160,P$1:P$114,0)&lt;67,"5th/6th Boys",MATCH(P160,P$1:P$114,0)&lt;90,"5th/6th Girls",MATCH(P160,P$1:P$114,0)&lt;107,"7th-9th Boys",MATCH(P160,P$1:P$114,0)&lt;116,"7th-9th Girls"))</f>
        <v>3rd/4th Boys</v>
      </c>
      <c r="N160" s="167">
        <v>0.41666666666666669</v>
      </c>
      <c r="O160" s="168" t="s">
        <v>132</v>
      </c>
      <c r="P160" s="169" t="str">
        <f t="shared" ref="P160:P164" si="165">TEXT(N160,"h:mm AM/PM")&amp;" "&amp;O160</f>
        <v>10:00 AM BALE</v>
      </c>
      <c r="Q160" s="165" t="str" cm="1">
        <f t="array" ref="Q160">IF(ISNA(_xlfn.IFS(MATCH(T160,T$1:T$114,0)&lt;33,"3rd/4th Boys",MATCH(T160,T$1:T$114,0)&lt;53,"3rd/4th Girls",MATCH(T160,T$1:T$114,0)&lt;67,"5th/6th Boys",MATCH(T160,T$1:T$114,0)&lt;90,"5th/6th Girls",MATCH(T160,T$1:T$114,0)&lt;107,"7th-9th Boys",MATCH(T160,T$1:T$114,0)&lt;116,"7th-9th Girls")),"",_xlfn.IFS(MATCH(T160,T$1:T$114,0)&lt;33,"3rd/4th Boys",MATCH(T160,T$1:T$114,0)&lt;53,"3rd/4th Girls",MATCH(T160,T$1:T$114,0)&lt;67,"5th/6th Boys",MATCH(T160,T$1:T$114,0)&lt;90,"5th/6th Girls",MATCH(T160,T$1:T$114,0)&lt;107,"7th-9th Boys",MATCH(T160,T$1:T$114,0)&lt;116,"7th-9th Girls"))</f>
        <v/>
      </c>
      <c r="R160" s="167">
        <v>0.41666666666666669</v>
      </c>
      <c r="S160" s="168" t="s">
        <v>132</v>
      </c>
      <c r="T160" s="169" t="str">
        <f t="shared" ref="T160:T164" si="166">TEXT(R160,"h:mm AM/PM")&amp;" "&amp;S160</f>
        <v>10:00 AM BALE</v>
      </c>
      <c r="U160" s="166" t="str" cm="1">
        <f t="array" ref="U160">IF(ISNA(_xlfn.IFS(MATCH(X160,X$1:X$114,0)&lt;33,"3rd/4th Boys",MATCH(X160,X$1:X$114,0)&lt;53,"3rd/4th Girls",MATCH(X160,X$1:X$114,0)&lt;67,"5th/6th Boys",MATCH(X160,X$1:X$114,0)&lt;90,"5th/6th Girls",MATCH(X160,X$1:X$114,0)&lt;107,"7th-9th Boys",MATCH(X160,X$1:X$114,0)&lt;116,"7th-9th Girls")),"",_xlfn.IFS(MATCH(X160,X$1:X$114,0)&lt;33,"3rd/4th Boys",MATCH(X160,X$1:X$114,0)&lt;53,"3rd/4th Girls",MATCH(X160,X$1:X$114,0)&lt;67,"5th/6th Boys",MATCH(X160,X$1:X$114,0)&lt;90,"5th/6th Girls",MATCH(X160,X$1:X$114,0)&lt;107,"7th-9th Boys",MATCH(X160,X$1:X$114,0)&lt;116,"7th-9th Girls"))</f>
        <v>3rd/4th Boys</v>
      </c>
      <c r="V160" s="167">
        <v>0.41666666666666669</v>
      </c>
      <c r="W160" s="168" t="s">
        <v>132</v>
      </c>
      <c r="X160" s="169" t="str">
        <f t="shared" ref="X160:X164" si="167">TEXT(V160,"h:mm AM/PM")&amp;" "&amp;W160</f>
        <v>10:00 AM BALE</v>
      </c>
      <c r="Y160" s="166" t="str" cm="1">
        <f t="array" ref="Y160">IF(ISNA(_xlfn.IFS(MATCH(AB160,AB$1:AB$114,0)&lt;33,"3rd/4th Boys",MATCH(AB160,AB$1:AB$114,0)&lt;53,"3rd/4th Girls",MATCH(AB160,AB$1:AB$114,0)&lt;67,"5th/6th Boys",MATCH(AB160,AB$1:AB$114,0)&lt;90,"5th/6th Girls",MATCH(AB160,AB$1:AB$114,0)&lt;107,"7th-9th Boys",MATCH(AB160,AB$1:AB$114,0)&lt;116,"7th-9th Girls")),"",_xlfn.IFS(MATCH(AB160,AB$1:AB$114,0)&lt;33,"3rd/4th Boys",MATCH(AB160,AB$1:AB$114,0)&lt;53,"3rd/4th Girls",MATCH(AB160,AB$1:AB$114,0)&lt;67,"5th/6th Boys",MATCH(AB160,AB$1:AB$114,0)&lt;90,"5th/6th Girls",MATCH(AB160,AB$1:AB$114,0)&lt;107,"7th-9th Boys",MATCH(AB160,AB$1:AB$114,0)&lt;116,"7th-9th Girls"))</f>
        <v>3rd/4th Girls</v>
      </c>
      <c r="Z160" s="167">
        <v>0.41666666666666669</v>
      </c>
      <c r="AA160" s="168" t="s">
        <v>132</v>
      </c>
      <c r="AB160" s="169" t="str">
        <f t="shared" ref="AB160:AB164" si="168">TEXT(Z160,"h:mm AM/PM")&amp;" "&amp;AA160</f>
        <v>10:00 AM BALE</v>
      </c>
      <c r="AC160" s="165" t="str" cm="1">
        <f t="array" ref="AC160">IF(ISNA(_xlfn.IFS(MATCH(AF160,AF$1:AF$114,0)&lt;33,"3rd/4th Boys",MATCH(AF160,AF$1:AF$114,0)&lt;53,"3rd/4th Girls",MATCH(AF160,AF$1:AF$114,0)&lt;67,"5th/6th Boys",MATCH(AF160,AF$1:AF$114,0)&lt;90,"5th/6th Girls",MATCH(AF160,AF$1:AF$114,0)&lt;107,"7th-9th Boys",MATCH(AF160,AF$1:AF$114,0)&lt;116,"7th-9th Girls")),"",_xlfn.IFS(MATCH(AF160,AF$1:AF$114,0)&lt;33,"3rd/4th Boys",MATCH(AF160,AF$1:AF$114,0)&lt;53,"3rd/4th Girls",MATCH(AF160,AF$1:AF$114,0)&lt;67,"5th/6th Boys",MATCH(AF160,AF$1:AF$114,0)&lt;90,"5th/6th Girls",MATCH(AF160,AF$1:AF$114,0)&lt;107,"7th-9th Boys",MATCH(AF160,AF$1:AF$114,0)&lt;116,"7th-9th Girls"))</f>
        <v/>
      </c>
      <c r="AD160" s="167">
        <v>0.41666666666666669</v>
      </c>
      <c r="AE160" s="168" t="s">
        <v>132</v>
      </c>
      <c r="AF160" s="170" t="str">
        <f t="shared" ref="AF160:AF164" si="169">TEXT(AD160,"h:mm AM/PM")&amp;" "&amp;AE160</f>
        <v>10:00 AM BALE</v>
      </c>
    </row>
    <row r="161" spans="1:32" x14ac:dyDescent="0.3">
      <c r="A161" s="165" t="str" cm="1">
        <f t="array" ref="A161">IF(ISNA(_xlfn.IFS(MATCH(D161,D$1:D$114,0)&lt;33,"3rd/4th Boys",MATCH(D161,D$1:D$114,0)&lt;53,"3rd/4th Girls",MATCH(D161,D$1:D$114,0)&lt;67,"5th/6th Boys",MATCH(D161,D$1:D$114,0)&lt;90,"5th/6th Girls",MATCH(D161,D$1:D$114,0)&lt;107,"7th-9th Boys",MATCH(D161,D$1:D$114,0)&lt;116,"7th-9th Girls")),"",_xlfn.IFS(MATCH(D161,D$1:D$114,0)&lt;33,"3rd/4th Boys",MATCH(D161,D$1:D$114,0)&lt;53,"3rd/4th Girls",MATCH(D161,D$1:D$114,0)&lt;67,"5th/6th Boys",MATCH(D161,D$1:D$114,0)&lt;90,"5th/6th Girls",MATCH(D161,D$1:D$114,0)&lt;107,"7th-9th Boys",MATCH(D161,D$1:D$114,0)&lt;116,"7th-9th Girls"))</f>
        <v/>
      </c>
      <c r="B161" s="167">
        <v>0.46875</v>
      </c>
      <c r="C161" s="168" t="s">
        <v>132</v>
      </c>
      <c r="D161" s="169" t="str">
        <f t="shared" si="162"/>
        <v>11:15 AM BALE</v>
      </c>
      <c r="E161" s="166" t="str" cm="1">
        <f t="array" ref="E161">IF(ISNA(_xlfn.IFS(MATCH(H161,H$1:H$114,0)&lt;33,"3rd/4th Boys",MATCH(H161,H$1:H$114,0)&lt;53,"3rd/4th Girls",MATCH(H161,H$1:H$114,0)&lt;67,"5th/6th Boys",MATCH(H161,H$1:H$114,0)&lt;90,"5th/6th Girls",MATCH(H161,H$1:H$114,0)&lt;107,"7th-9th Boys",MATCH(H161,H$1:H$114,0)&lt;116,"7th-9th Girls")),"",_xlfn.IFS(MATCH(H161,H$1:H$114,0)&lt;33,"3rd/4th Boys",MATCH(H161,H$1:H$114,0)&lt;53,"3rd/4th Girls",MATCH(H161,H$1:H$114,0)&lt;67,"5th/6th Boys",MATCH(H161,H$1:H$114,0)&lt;90,"5th/6th Girls",MATCH(H161,H$1:H$114,0)&lt;107,"7th-9th Boys",MATCH(H161,H$1:H$114,0)&lt;116,"7th-9th Girls"))</f>
        <v>3rd/4th Boys</v>
      </c>
      <c r="F161" s="167">
        <v>0.46875</v>
      </c>
      <c r="G161" s="168" t="s">
        <v>132</v>
      </c>
      <c r="H161" s="169" t="str">
        <f t="shared" si="163"/>
        <v>11:15 AM BALE</v>
      </c>
      <c r="I161" s="166" t="str" cm="1">
        <f t="array" ref="I161">IF(ISNA(_xlfn.IFS(MATCH(L161,L$1:L$114,0)&lt;33,"3rd/4th Boys",MATCH(L161,L$1:L$114,0)&lt;53,"3rd/4th Girls",MATCH(L161,L$1:L$114,0)&lt;67,"5th/6th Boys",MATCH(L161,L$1:L$114,0)&lt;90,"5th/6th Girls",MATCH(L161,L$1:L$114,0)&lt;107,"7th-9th Boys",MATCH(L161,L$1:L$114,0)&lt;116,"7th-9th Girls")),"",_xlfn.IFS(MATCH(L161,L$1:L$114,0)&lt;33,"3rd/4th Boys",MATCH(L161,L$1:L$114,0)&lt;53,"3rd/4th Girls",MATCH(L161,L$1:L$114,0)&lt;67,"5th/6th Boys",MATCH(L161,L$1:L$114,0)&lt;90,"5th/6th Girls",MATCH(L161,L$1:L$114,0)&lt;107,"7th-9th Boys",MATCH(L161,L$1:L$114,0)&lt;116,"7th-9th Girls"))</f>
        <v>3rd/4th Boys</v>
      </c>
      <c r="J161" s="167">
        <v>0.46875</v>
      </c>
      <c r="K161" s="168" t="s">
        <v>132</v>
      </c>
      <c r="L161" s="169" t="str">
        <f t="shared" si="164"/>
        <v>11:15 AM BALE</v>
      </c>
      <c r="M161" s="166" t="str" cm="1">
        <f t="array" ref="M161">IF(ISNA(_xlfn.IFS(MATCH(P161,P$1:P$114,0)&lt;33,"3rd/4th Boys",MATCH(P161,P$1:P$114,0)&lt;53,"3rd/4th Girls",MATCH(P161,P$1:P$114,0)&lt;67,"5th/6th Boys",MATCH(P161,P$1:P$114,0)&lt;90,"5th/6th Girls",MATCH(P161,P$1:P$114,0)&lt;107,"7th-9th Boys",MATCH(P161,P$1:P$114,0)&lt;116,"7th-9th Girls")),"",_xlfn.IFS(MATCH(P161,P$1:P$114,0)&lt;33,"3rd/4th Boys",MATCH(P161,P$1:P$114,0)&lt;53,"3rd/4th Girls",MATCH(P161,P$1:P$114,0)&lt;67,"5th/6th Boys",MATCH(P161,P$1:P$114,0)&lt;90,"5th/6th Girls",MATCH(P161,P$1:P$114,0)&lt;107,"7th-9th Boys",MATCH(P161,P$1:P$114,0)&lt;116,"7th-9th Girls"))</f>
        <v>3rd/4th Boys</v>
      </c>
      <c r="N161" s="167">
        <v>0.46875</v>
      </c>
      <c r="O161" s="168" t="s">
        <v>132</v>
      </c>
      <c r="P161" s="169" t="str">
        <f t="shared" si="165"/>
        <v>11:15 AM BALE</v>
      </c>
      <c r="Q161" s="165" t="str" cm="1">
        <f t="array" ref="Q161">IF(ISNA(_xlfn.IFS(MATCH(T161,T$1:T$114,0)&lt;33,"3rd/4th Boys",MATCH(T161,T$1:T$114,0)&lt;53,"3rd/4th Girls",MATCH(T161,T$1:T$114,0)&lt;67,"5th/6th Boys",MATCH(T161,T$1:T$114,0)&lt;90,"5th/6th Girls",MATCH(T161,T$1:T$114,0)&lt;107,"7th-9th Boys",MATCH(T161,T$1:T$114,0)&lt;116,"7th-9th Girls")),"",_xlfn.IFS(MATCH(T161,T$1:T$114,0)&lt;33,"3rd/4th Boys",MATCH(T161,T$1:T$114,0)&lt;53,"3rd/4th Girls",MATCH(T161,T$1:T$114,0)&lt;67,"5th/6th Boys",MATCH(T161,T$1:T$114,0)&lt;90,"5th/6th Girls",MATCH(T161,T$1:T$114,0)&lt;107,"7th-9th Boys",MATCH(T161,T$1:T$114,0)&lt;116,"7th-9th Girls"))</f>
        <v/>
      </c>
      <c r="R161" s="167">
        <v>0.46875</v>
      </c>
      <c r="S161" s="168" t="s">
        <v>132</v>
      </c>
      <c r="T161" s="169" t="str">
        <f t="shared" si="166"/>
        <v>11:15 AM BALE</v>
      </c>
      <c r="U161" s="166" t="str" cm="1">
        <f t="array" ref="U161">IF(ISNA(_xlfn.IFS(MATCH(X161,X$1:X$114,0)&lt;33,"3rd/4th Boys",MATCH(X161,X$1:X$114,0)&lt;53,"3rd/4th Girls",MATCH(X161,X$1:X$114,0)&lt;67,"5th/6th Boys",MATCH(X161,X$1:X$114,0)&lt;90,"5th/6th Girls",MATCH(X161,X$1:X$114,0)&lt;107,"7th-9th Boys",MATCH(X161,X$1:X$114,0)&lt;116,"7th-9th Girls")),"",_xlfn.IFS(MATCH(X161,X$1:X$114,0)&lt;33,"3rd/4th Boys",MATCH(X161,X$1:X$114,0)&lt;53,"3rd/4th Girls",MATCH(X161,X$1:X$114,0)&lt;67,"5th/6th Boys",MATCH(X161,X$1:X$114,0)&lt;90,"5th/6th Girls",MATCH(X161,X$1:X$114,0)&lt;107,"7th-9th Boys",MATCH(X161,X$1:X$114,0)&lt;116,"7th-9th Girls"))</f>
        <v>3rd/4th Boys</v>
      </c>
      <c r="V161" s="167">
        <v>0.46875</v>
      </c>
      <c r="W161" s="168" t="s">
        <v>132</v>
      </c>
      <c r="X161" s="169" t="str">
        <f t="shared" si="167"/>
        <v>11:15 AM BALE</v>
      </c>
      <c r="Y161" s="166" t="str" cm="1">
        <f t="array" ref="Y161">IF(ISNA(_xlfn.IFS(MATCH(AB161,AB$1:AB$114,0)&lt;33,"3rd/4th Boys",MATCH(AB161,AB$1:AB$114,0)&lt;53,"3rd/4th Girls",MATCH(AB161,AB$1:AB$114,0)&lt;67,"5th/6th Boys",MATCH(AB161,AB$1:AB$114,0)&lt;90,"5th/6th Girls",MATCH(AB161,AB$1:AB$114,0)&lt;107,"7th-9th Boys",MATCH(AB161,AB$1:AB$114,0)&lt;116,"7th-9th Girls")),"",_xlfn.IFS(MATCH(AB161,AB$1:AB$114,0)&lt;33,"3rd/4th Boys",MATCH(AB161,AB$1:AB$114,0)&lt;53,"3rd/4th Girls",MATCH(AB161,AB$1:AB$114,0)&lt;67,"5th/6th Boys",MATCH(AB161,AB$1:AB$114,0)&lt;90,"5th/6th Girls",MATCH(AB161,AB$1:AB$114,0)&lt;107,"7th-9th Boys",MATCH(AB161,AB$1:AB$114,0)&lt;116,"7th-9th Girls"))</f>
        <v>3rd/4th Boys</v>
      </c>
      <c r="Z161" s="167">
        <v>0.46875</v>
      </c>
      <c r="AA161" s="168" t="s">
        <v>132</v>
      </c>
      <c r="AB161" s="169" t="str">
        <f t="shared" si="168"/>
        <v>11:15 AM BALE</v>
      </c>
      <c r="AC161" s="165" t="str" cm="1">
        <f t="array" ref="AC161">IF(ISNA(_xlfn.IFS(MATCH(AF161,AF$1:AF$114,0)&lt;33,"3rd/4th Boys",MATCH(AF161,AF$1:AF$114,0)&lt;53,"3rd/4th Girls",MATCH(AF161,AF$1:AF$114,0)&lt;67,"5th/6th Boys",MATCH(AF161,AF$1:AF$114,0)&lt;90,"5th/6th Girls",MATCH(AF161,AF$1:AF$114,0)&lt;107,"7th-9th Boys",MATCH(AF161,AF$1:AF$114,0)&lt;116,"7th-9th Girls")),"",_xlfn.IFS(MATCH(AF161,AF$1:AF$114,0)&lt;33,"3rd/4th Boys",MATCH(AF161,AF$1:AF$114,0)&lt;53,"3rd/4th Girls",MATCH(AF161,AF$1:AF$114,0)&lt;67,"5th/6th Boys",MATCH(AF161,AF$1:AF$114,0)&lt;90,"5th/6th Girls",MATCH(AF161,AF$1:AF$114,0)&lt;107,"7th-9th Boys",MATCH(AF161,AF$1:AF$114,0)&lt;116,"7th-9th Girls"))</f>
        <v/>
      </c>
      <c r="AD161" s="167">
        <v>0.46875</v>
      </c>
      <c r="AE161" s="168" t="s">
        <v>132</v>
      </c>
      <c r="AF161" s="170" t="str">
        <f t="shared" si="169"/>
        <v>11:15 AM BALE</v>
      </c>
    </row>
    <row r="162" spans="1:32" x14ac:dyDescent="0.3">
      <c r="A162" s="165" t="str" cm="1">
        <f t="array" ref="A162">IF(ISNA(_xlfn.IFS(MATCH(D162,D$1:D$114,0)&lt;33,"3rd/4th Boys",MATCH(D162,D$1:D$114,0)&lt;53,"3rd/4th Girls",MATCH(D162,D$1:D$114,0)&lt;67,"5th/6th Boys",MATCH(D162,D$1:D$114,0)&lt;90,"5th/6th Girls",MATCH(D162,D$1:D$114,0)&lt;107,"7th-9th Boys",MATCH(D162,D$1:D$114,0)&lt;116,"7th-9th Girls")),"",_xlfn.IFS(MATCH(D162,D$1:D$114,0)&lt;33,"3rd/4th Boys",MATCH(D162,D$1:D$114,0)&lt;53,"3rd/4th Girls",MATCH(D162,D$1:D$114,0)&lt;67,"5th/6th Boys",MATCH(D162,D$1:D$114,0)&lt;90,"5th/6th Girls",MATCH(D162,D$1:D$114,0)&lt;107,"7th-9th Boys",MATCH(D162,D$1:D$114,0)&lt;116,"7th-9th Girls"))</f>
        <v/>
      </c>
      <c r="B162" s="167">
        <v>0.52083333333333337</v>
      </c>
      <c r="C162" s="168" t="s">
        <v>132</v>
      </c>
      <c r="D162" s="169" t="str">
        <f t="shared" si="162"/>
        <v>12:30 PM BALE</v>
      </c>
      <c r="E162" s="166" t="str" cm="1">
        <f t="array" ref="E162">IF(ISNA(_xlfn.IFS(MATCH(H162,H$1:H$114,0)&lt;33,"3rd/4th Boys",MATCH(H162,H$1:H$114,0)&lt;53,"3rd/4th Girls",MATCH(H162,H$1:H$114,0)&lt;67,"5th/6th Boys",MATCH(H162,H$1:H$114,0)&lt;90,"5th/6th Girls",MATCH(H162,H$1:H$114,0)&lt;107,"7th-9th Boys",MATCH(H162,H$1:H$114,0)&lt;116,"7th-9th Girls")),"",_xlfn.IFS(MATCH(H162,H$1:H$114,0)&lt;33,"3rd/4th Boys",MATCH(H162,H$1:H$114,0)&lt;53,"3rd/4th Girls",MATCH(H162,H$1:H$114,0)&lt;67,"5th/6th Boys",MATCH(H162,H$1:H$114,0)&lt;90,"5th/6th Girls",MATCH(H162,H$1:H$114,0)&lt;107,"7th-9th Boys",MATCH(H162,H$1:H$114,0)&lt;116,"7th-9th Girls"))</f>
        <v>3rd/4th Boys</v>
      </c>
      <c r="F162" s="167">
        <v>0.52083333333333337</v>
      </c>
      <c r="G162" s="168" t="s">
        <v>132</v>
      </c>
      <c r="H162" s="169" t="str">
        <f t="shared" si="163"/>
        <v>12:30 PM BALE</v>
      </c>
      <c r="I162" s="166" t="str" cm="1">
        <f t="array" ref="I162">IF(ISNA(_xlfn.IFS(MATCH(L162,L$1:L$114,0)&lt;33,"3rd/4th Boys",MATCH(L162,L$1:L$114,0)&lt;53,"3rd/4th Girls",MATCH(L162,L$1:L$114,0)&lt;67,"5th/6th Boys",MATCH(L162,L$1:L$114,0)&lt;90,"5th/6th Girls",MATCH(L162,L$1:L$114,0)&lt;107,"7th-9th Boys",MATCH(L162,L$1:L$114,0)&lt;116,"7th-9th Girls")),"",_xlfn.IFS(MATCH(L162,L$1:L$114,0)&lt;33,"3rd/4th Boys",MATCH(L162,L$1:L$114,0)&lt;53,"3rd/4th Girls",MATCH(L162,L$1:L$114,0)&lt;67,"5th/6th Boys",MATCH(L162,L$1:L$114,0)&lt;90,"5th/6th Girls",MATCH(L162,L$1:L$114,0)&lt;107,"7th-9th Boys",MATCH(L162,L$1:L$114,0)&lt;116,"7th-9th Girls"))</f>
        <v>3rd/4th Boys</v>
      </c>
      <c r="J162" s="167">
        <v>0.52083333333333337</v>
      </c>
      <c r="K162" s="168" t="s">
        <v>132</v>
      </c>
      <c r="L162" s="169" t="str">
        <f t="shared" si="164"/>
        <v>12:30 PM BALE</v>
      </c>
      <c r="M162" s="166" t="str" cm="1">
        <f t="array" ref="M162">IF(ISNA(_xlfn.IFS(MATCH(P162,P$1:P$114,0)&lt;33,"3rd/4th Boys",MATCH(P162,P$1:P$114,0)&lt;53,"3rd/4th Girls",MATCH(P162,P$1:P$114,0)&lt;67,"5th/6th Boys",MATCH(P162,P$1:P$114,0)&lt;90,"5th/6th Girls",MATCH(P162,P$1:P$114,0)&lt;107,"7th-9th Boys",MATCH(P162,P$1:P$114,0)&lt;116,"7th-9th Girls")),"",_xlfn.IFS(MATCH(P162,P$1:P$114,0)&lt;33,"3rd/4th Boys",MATCH(P162,P$1:P$114,0)&lt;53,"3rd/4th Girls",MATCH(P162,P$1:P$114,0)&lt;67,"5th/6th Boys",MATCH(P162,P$1:P$114,0)&lt;90,"5th/6th Girls",MATCH(P162,P$1:P$114,0)&lt;107,"7th-9th Boys",MATCH(P162,P$1:P$114,0)&lt;116,"7th-9th Girls"))</f>
        <v>3rd/4th Girls</v>
      </c>
      <c r="N162" s="167">
        <v>0.52083333333333337</v>
      </c>
      <c r="O162" s="168" t="s">
        <v>132</v>
      </c>
      <c r="P162" s="169" t="str">
        <f t="shared" si="165"/>
        <v>12:30 PM BALE</v>
      </c>
      <c r="Q162" s="165" t="str" cm="1">
        <f t="array" ref="Q162">IF(ISNA(_xlfn.IFS(MATCH(T162,T$1:T$114,0)&lt;33,"3rd/4th Boys",MATCH(T162,T$1:T$114,0)&lt;53,"3rd/4th Girls",MATCH(T162,T$1:T$114,0)&lt;67,"5th/6th Boys",MATCH(T162,T$1:T$114,0)&lt;90,"5th/6th Girls",MATCH(T162,T$1:T$114,0)&lt;107,"7th-9th Boys",MATCH(T162,T$1:T$114,0)&lt;116,"7th-9th Girls")),"",_xlfn.IFS(MATCH(T162,T$1:T$114,0)&lt;33,"3rd/4th Boys",MATCH(T162,T$1:T$114,0)&lt;53,"3rd/4th Girls",MATCH(T162,T$1:T$114,0)&lt;67,"5th/6th Boys",MATCH(T162,T$1:T$114,0)&lt;90,"5th/6th Girls",MATCH(T162,T$1:T$114,0)&lt;107,"7th-9th Boys",MATCH(T162,T$1:T$114,0)&lt;116,"7th-9th Girls"))</f>
        <v/>
      </c>
      <c r="R162" s="167">
        <v>0.52083333333333337</v>
      </c>
      <c r="S162" s="168" t="s">
        <v>132</v>
      </c>
      <c r="T162" s="169" t="str">
        <f t="shared" si="166"/>
        <v>12:30 PM BALE</v>
      </c>
      <c r="U162" s="166" t="str" cm="1">
        <f t="array" ref="U162">IF(ISNA(_xlfn.IFS(MATCH(X162,X$1:X$114,0)&lt;33,"3rd/4th Boys",MATCH(X162,X$1:X$114,0)&lt;53,"3rd/4th Girls",MATCH(X162,X$1:X$114,0)&lt;67,"5th/6th Boys",MATCH(X162,X$1:X$114,0)&lt;90,"5th/6th Girls",MATCH(X162,X$1:X$114,0)&lt;107,"7th-9th Boys",MATCH(X162,X$1:X$114,0)&lt;116,"7th-9th Girls")),"",_xlfn.IFS(MATCH(X162,X$1:X$114,0)&lt;33,"3rd/4th Boys",MATCH(X162,X$1:X$114,0)&lt;53,"3rd/4th Girls",MATCH(X162,X$1:X$114,0)&lt;67,"5th/6th Boys",MATCH(X162,X$1:X$114,0)&lt;90,"5th/6th Girls",MATCH(X162,X$1:X$114,0)&lt;107,"7th-9th Boys",MATCH(X162,X$1:X$114,0)&lt;116,"7th-9th Girls"))</f>
        <v>3rd/4th Girls</v>
      </c>
      <c r="V162" s="167">
        <v>0.52083333333333337</v>
      </c>
      <c r="W162" s="168" t="s">
        <v>132</v>
      </c>
      <c r="X162" s="169" t="str">
        <f t="shared" si="167"/>
        <v>12:30 PM BALE</v>
      </c>
      <c r="Y162" s="166" t="str" cm="1">
        <f t="array" ref="Y162">IF(ISNA(_xlfn.IFS(MATCH(AB162,AB$1:AB$114,0)&lt;33,"3rd/4th Boys",MATCH(AB162,AB$1:AB$114,0)&lt;53,"3rd/4th Girls",MATCH(AB162,AB$1:AB$114,0)&lt;67,"5th/6th Boys",MATCH(AB162,AB$1:AB$114,0)&lt;90,"5th/6th Girls",MATCH(AB162,AB$1:AB$114,0)&lt;107,"7th-9th Boys",MATCH(AB162,AB$1:AB$114,0)&lt;116,"7th-9th Girls")),"",_xlfn.IFS(MATCH(AB162,AB$1:AB$114,0)&lt;33,"3rd/4th Boys",MATCH(AB162,AB$1:AB$114,0)&lt;53,"3rd/4th Girls",MATCH(AB162,AB$1:AB$114,0)&lt;67,"5th/6th Boys",MATCH(AB162,AB$1:AB$114,0)&lt;90,"5th/6th Girls",MATCH(AB162,AB$1:AB$114,0)&lt;107,"7th-9th Boys",MATCH(AB162,AB$1:AB$114,0)&lt;116,"7th-9th Girls"))</f>
        <v>3rd/4th Boys</v>
      </c>
      <c r="Z162" s="167">
        <v>0.52083333333333337</v>
      </c>
      <c r="AA162" s="168" t="s">
        <v>132</v>
      </c>
      <c r="AB162" s="169" t="str">
        <f t="shared" si="168"/>
        <v>12:30 PM BALE</v>
      </c>
      <c r="AC162" s="165" t="str" cm="1">
        <f t="array" ref="AC162">IF(ISNA(_xlfn.IFS(MATCH(AF162,AF$1:AF$114,0)&lt;33,"3rd/4th Boys",MATCH(AF162,AF$1:AF$114,0)&lt;53,"3rd/4th Girls",MATCH(AF162,AF$1:AF$114,0)&lt;67,"5th/6th Boys",MATCH(AF162,AF$1:AF$114,0)&lt;90,"5th/6th Girls",MATCH(AF162,AF$1:AF$114,0)&lt;107,"7th-9th Boys",MATCH(AF162,AF$1:AF$114,0)&lt;116,"7th-9th Girls")),"",_xlfn.IFS(MATCH(AF162,AF$1:AF$114,0)&lt;33,"3rd/4th Boys",MATCH(AF162,AF$1:AF$114,0)&lt;53,"3rd/4th Girls",MATCH(AF162,AF$1:AF$114,0)&lt;67,"5th/6th Boys",MATCH(AF162,AF$1:AF$114,0)&lt;90,"5th/6th Girls",MATCH(AF162,AF$1:AF$114,0)&lt;107,"7th-9th Boys",MATCH(AF162,AF$1:AF$114,0)&lt;116,"7th-9th Girls"))</f>
        <v/>
      </c>
      <c r="AD162" s="167">
        <v>0.52083333333333337</v>
      </c>
      <c r="AE162" s="168" t="s">
        <v>132</v>
      </c>
      <c r="AF162" s="170" t="str">
        <f t="shared" si="169"/>
        <v>12:30 PM BALE</v>
      </c>
    </row>
    <row r="163" spans="1:32" x14ac:dyDescent="0.3">
      <c r="A163" s="165" t="str" cm="1">
        <f t="array" ref="A163">IF(ISNA(_xlfn.IFS(MATCH(D163,D$1:D$114,0)&lt;33,"3rd/4th Boys",MATCH(D163,D$1:D$114,0)&lt;53,"3rd/4th Girls",MATCH(D163,D$1:D$114,0)&lt;67,"5th/6th Boys",MATCH(D163,D$1:D$114,0)&lt;90,"5th/6th Girls",MATCH(D163,D$1:D$114,0)&lt;107,"7th-9th Boys",MATCH(D163,D$1:D$114,0)&lt;116,"7th-9th Girls")),"",_xlfn.IFS(MATCH(D163,D$1:D$114,0)&lt;33,"3rd/4th Boys",MATCH(D163,D$1:D$114,0)&lt;53,"3rd/4th Girls",MATCH(D163,D$1:D$114,0)&lt;67,"5th/6th Boys",MATCH(D163,D$1:D$114,0)&lt;90,"5th/6th Girls",MATCH(D163,D$1:D$114,0)&lt;107,"7th-9th Boys",MATCH(D163,D$1:D$114,0)&lt;116,"7th-9th Girls"))</f>
        <v/>
      </c>
      <c r="B163" s="167">
        <v>0.57291666666666663</v>
      </c>
      <c r="C163" s="168" t="s">
        <v>132</v>
      </c>
      <c r="D163" s="169" t="str">
        <f t="shared" si="162"/>
        <v>1:45 PM BALE</v>
      </c>
      <c r="E163" s="166" t="str" cm="1">
        <f t="array" ref="E163">IF(ISNA(_xlfn.IFS(MATCH(H163,H$1:H$114,0)&lt;33,"3rd/4th Boys",MATCH(H163,H$1:H$114,0)&lt;53,"3rd/4th Girls",MATCH(H163,H$1:H$114,0)&lt;67,"5th/6th Boys",MATCH(H163,H$1:H$114,0)&lt;90,"5th/6th Girls",MATCH(H163,H$1:H$114,0)&lt;107,"7th-9th Boys",MATCH(H163,H$1:H$114,0)&lt;116,"7th-9th Girls")),"",_xlfn.IFS(MATCH(H163,H$1:H$114,0)&lt;33,"3rd/4th Boys",MATCH(H163,H$1:H$114,0)&lt;53,"3rd/4th Girls",MATCH(H163,H$1:H$114,0)&lt;67,"5th/6th Boys",MATCH(H163,H$1:H$114,0)&lt;90,"5th/6th Girls",MATCH(H163,H$1:H$114,0)&lt;107,"7th-9th Boys",MATCH(H163,H$1:H$114,0)&lt;116,"7th-9th Girls"))</f>
        <v>3rd/4th Girls</v>
      </c>
      <c r="F163" s="167">
        <v>0.57291666666666663</v>
      </c>
      <c r="G163" s="168" t="s">
        <v>132</v>
      </c>
      <c r="H163" s="169" t="str">
        <f t="shared" si="163"/>
        <v>1:45 PM BALE</v>
      </c>
      <c r="I163" s="166" t="str" cm="1">
        <f t="array" ref="I163">IF(ISNA(_xlfn.IFS(MATCH(L163,L$1:L$114,0)&lt;33,"3rd/4th Boys",MATCH(L163,L$1:L$114,0)&lt;53,"3rd/4th Girls",MATCH(L163,L$1:L$114,0)&lt;67,"5th/6th Boys",MATCH(L163,L$1:L$114,0)&lt;90,"5th/6th Girls",MATCH(L163,L$1:L$114,0)&lt;107,"7th-9th Boys",MATCH(L163,L$1:L$114,0)&lt;116,"7th-9th Girls")),"",_xlfn.IFS(MATCH(L163,L$1:L$114,0)&lt;33,"3rd/4th Boys",MATCH(L163,L$1:L$114,0)&lt;53,"3rd/4th Girls",MATCH(L163,L$1:L$114,0)&lt;67,"5th/6th Boys",MATCH(L163,L$1:L$114,0)&lt;90,"5th/6th Girls",MATCH(L163,L$1:L$114,0)&lt;107,"7th-9th Boys",MATCH(L163,L$1:L$114,0)&lt;116,"7th-9th Girls"))</f>
        <v/>
      </c>
      <c r="J163" s="167">
        <v>0.57291666666666663</v>
      </c>
      <c r="K163" s="168" t="s">
        <v>132</v>
      </c>
      <c r="L163" s="169" t="str">
        <f t="shared" si="164"/>
        <v>1:45 PM BALE</v>
      </c>
      <c r="M163" s="166" t="str" cm="1">
        <f t="array" ref="M163">IF(ISNA(_xlfn.IFS(MATCH(P163,P$1:P$114,0)&lt;33,"3rd/4th Boys",MATCH(P163,P$1:P$114,0)&lt;53,"3rd/4th Girls",MATCH(P163,P$1:P$114,0)&lt;67,"5th/6th Boys",MATCH(P163,P$1:P$114,0)&lt;90,"5th/6th Girls",MATCH(P163,P$1:P$114,0)&lt;107,"7th-9th Boys",MATCH(P163,P$1:P$114,0)&lt;116,"7th-9th Girls")),"",_xlfn.IFS(MATCH(P163,P$1:P$114,0)&lt;33,"3rd/4th Boys",MATCH(P163,P$1:P$114,0)&lt;53,"3rd/4th Girls",MATCH(P163,P$1:P$114,0)&lt;67,"5th/6th Boys",MATCH(P163,P$1:P$114,0)&lt;90,"5th/6th Girls",MATCH(P163,P$1:P$114,0)&lt;107,"7th-9th Boys",MATCH(P163,P$1:P$114,0)&lt;116,"7th-9th Girls"))</f>
        <v>3rd/4th Girls</v>
      </c>
      <c r="N163" s="167">
        <v>0.57291666666666663</v>
      </c>
      <c r="O163" s="168" t="s">
        <v>132</v>
      </c>
      <c r="P163" s="169" t="str">
        <f t="shared" si="165"/>
        <v>1:45 PM BALE</v>
      </c>
      <c r="Q163" s="165" t="str" cm="1">
        <f t="array" ref="Q163">IF(ISNA(_xlfn.IFS(MATCH(T163,T$1:T$114,0)&lt;33,"3rd/4th Boys",MATCH(T163,T$1:T$114,0)&lt;53,"3rd/4th Girls",MATCH(T163,T$1:T$114,0)&lt;67,"5th/6th Boys",MATCH(T163,T$1:T$114,0)&lt;90,"5th/6th Girls",MATCH(T163,T$1:T$114,0)&lt;107,"7th-9th Boys",MATCH(T163,T$1:T$114,0)&lt;116,"7th-9th Girls")),"",_xlfn.IFS(MATCH(T163,T$1:T$114,0)&lt;33,"3rd/4th Boys",MATCH(T163,T$1:T$114,0)&lt;53,"3rd/4th Girls",MATCH(T163,T$1:T$114,0)&lt;67,"5th/6th Boys",MATCH(T163,T$1:T$114,0)&lt;90,"5th/6th Girls",MATCH(T163,T$1:T$114,0)&lt;107,"7th-9th Boys",MATCH(T163,T$1:T$114,0)&lt;116,"7th-9th Girls"))</f>
        <v/>
      </c>
      <c r="R163" s="167">
        <v>0.57291666666666663</v>
      </c>
      <c r="S163" s="168" t="s">
        <v>132</v>
      </c>
      <c r="T163" s="169" t="str">
        <f t="shared" si="166"/>
        <v>1:45 PM BALE</v>
      </c>
      <c r="U163" s="166" t="str" cm="1">
        <f t="array" ref="U163">IF(ISNA(_xlfn.IFS(MATCH(X163,X$1:X$114,0)&lt;33,"3rd/4th Boys",MATCH(X163,X$1:X$114,0)&lt;53,"3rd/4th Girls",MATCH(X163,X$1:X$114,0)&lt;67,"5th/6th Boys",MATCH(X163,X$1:X$114,0)&lt;90,"5th/6th Girls",MATCH(X163,X$1:X$114,0)&lt;107,"7th-9th Boys",MATCH(X163,X$1:X$114,0)&lt;116,"7th-9th Girls")),"",_xlfn.IFS(MATCH(X163,X$1:X$114,0)&lt;33,"3rd/4th Boys",MATCH(X163,X$1:X$114,0)&lt;53,"3rd/4th Girls",MATCH(X163,X$1:X$114,0)&lt;67,"5th/6th Boys",MATCH(X163,X$1:X$114,0)&lt;90,"5th/6th Girls",MATCH(X163,X$1:X$114,0)&lt;107,"7th-9th Boys",MATCH(X163,X$1:X$114,0)&lt;116,"7th-9th Girls"))</f>
        <v>3rd/4th Girls</v>
      </c>
      <c r="V163" s="167">
        <v>0.57291666666666663</v>
      </c>
      <c r="W163" s="168" t="s">
        <v>132</v>
      </c>
      <c r="X163" s="169" t="str">
        <f t="shared" si="167"/>
        <v>1:45 PM BALE</v>
      </c>
      <c r="Y163" s="166" t="str" cm="1">
        <f t="array" ref="Y163">IF(ISNA(_xlfn.IFS(MATCH(AB163,AB$1:AB$114,0)&lt;33,"3rd/4th Boys",MATCH(AB163,AB$1:AB$114,0)&lt;53,"3rd/4th Girls",MATCH(AB163,AB$1:AB$114,0)&lt;67,"5th/6th Boys",MATCH(AB163,AB$1:AB$114,0)&lt;90,"5th/6th Girls",MATCH(AB163,AB$1:AB$114,0)&lt;107,"7th-9th Boys",MATCH(AB163,AB$1:AB$114,0)&lt;116,"7th-9th Girls")),"",_xlfn.IFS(MATCH(AB163,AB$1:AB$114,0)&lt;33,"3rd/4th Boys",MATCH(AB163,AB$1:AB$114,0)&lt;53,"3rd/4th Girls",MATCH(AB163,AB$1:AB$114,0)&lt;67,"5th/6th Boys",MATCH(AB163,AB$1:AB$114,0)&lt;90,"5th/6th Girls",MATCH(AB163,AB$1:AB$114,0)&lt;107,"7th-9th Boys",MATCH(AB163,AB$1:AB$114,0)&lt;116,"7th-9th Girls"))</f>
        <v>3rd/4th Boys</v>
      </c>
      <c r="Z163" s="167">
        <v>0.57291666666666663</v>
      </c>
      <c r="AA163" s="168" t="s">
        <v>132</v>
      </c>
      <c r="AB163" s="169" t="str">
        <f t="shared" si="168"/>
        <v>1:45 PM BALE</v>
      </c>
      <c r="AC163" s="165" t="str" cm="1">
        <f t="array" ref="AC163">IF(ISNA(_xlfn.IFS(MATCH(AF163,AF$1:AF$114,0)&lt;33,"3rd/4th Boys",MATCH(AF163,AF$1:AF$114,0)&lt;53,"3rd/4th Girls",MATCH(AF163,AF$1:AF$114,0)&lt;67,"5th/6th Boys",MATCH(AF163,AF$1:AF$114,0)&lt;90,"5th/6th Girls",MATCH(AF163,AF$1:AF$114,0)&lt;107,"7th-9th Boys",MATCH(AF163,AF$1:AF$114,0)&lt;116,"7th-9th Girls")),"",_xlfn.IFS(MATCH(AF163,AF$1:AF$114,0)&lt;33,"3rd/4th Boys",MATCH(AF163,AF$1:AF$114,0)&lt;53,"3rd/4th Girls",MATCH(AF163,AF$1:AF$114,0)&lt;67,"5th/6th Boys",MATCH(AF163,AF$1:AF$114,0)&lt;90,"5th/6th Girls",MATCH(AF163,AF$1:AF$114,0)&lt;107,"7th-9th Boys",MATCH(AF163,AF$1:AF$114,0)&lt;116,"7th-9th Girls"))</f>
        <v/>
      </c>
      <c r="AD163" s="167">
        <v>0.57291666666666663</v>
      </c>
      <c r="AE163" s="168" t="s">
        <v>132</v>
      </c>
      <c r="AF163" s="170" t="str">
        <f t="shared" si="169"/>
        <v>1:45 PM BALE</v>
      </c>
    </row>
    <row r="164" spans="1:32" x14ac:dyDescent="0.3">
      <c r="A164" s="165" t="str" cm="1">
        <f t="array" ref="A164">IF(ISNA(_xlfn.IFS(MATCH(D164,D$1:D$114,0)&lt;33,"3rd/4th Boys",MATCH(D164,D$1:D$114,0)&lt;53,"3rd/4th Girls",MATCH(D164,D$1:D$114,0)&lt;67,"5th/6th Boys",MATCH(D164,D$1:D$114,0)&lt;90,"5th/6th Girls",MATCH(D164,D$1:D$114,0)&lt;107,"7th-9th Boys",MATCH(D164,D$1:D$114,0)&lt;116,"7th-9th Girls")),"",_xlfn.IFS(MATCH(D164,D$1:D$114,0)&lt;33,"3rd/4th Boys",MATCH(D164,D$1:D$114,0)&lt;53,"3rd/4th Girls",MATCH(D164,D$1:D$114,0)&lt;67,"5th/6th Boys",MATCH(D164,D$1:D$114,0)&lt;90,"5th/6th Girls",MATCH(D164,D$1:D$114,0)&lt;107,"7th-9th Boys",MATCH(D164,D$1:D$114,0)&lt;116,"7th-9th Girls"))</f>
        <v/>
      </c>
      <c r="B164" s="167">
        <v>0.625</v>
      </c>
      <c r="C164" s="168" t="s">
        <v>132</v>
      </c>
      <c r="D164" s="169" t="str">
        <f t="shared" si="162"/>
        <v>3:00 PM BALE</v>
      </c>
      <c r="E164" s="166" t="str" cm="1">
        <f t="array" ref="E164">IF(ISNA(_xlfn.IFS(MATCH(H164,H$1:H$114,0)&lt;33,"3rd/4th Boys",MATCH(H164,H$1:H$114,0)&lt;53,"3rd/4th Girls",MATCH(H164,H$1:H$114,0)&lt;67,"5th/6th Boys",MATCH(H164,H$1:H$114,0)&lt;90,"5th/6th Girls",MATCH(H164,H$1:H$114,0)&lt;107,"7th-9th Boys",MATCH(H164,H$1:H$114,0)&lt;116,"7th-9th Girls")),"",_xlfn.IFS(MATCH(H164,H$1:H$114,0)&lt;33,"3rd/4th Boys",MATCH(H164,H$1:H$114,0)&lt;53,"3rd/4th Girls",MATCH(H164,H$1:H$114,0)&lt;67,"5th/6th Boys",MATCH(H164,H$1:H$114,0)&lt;90,"5th/6th Girls",MATCH(H164,H$1:H$114,0)&lt;107,"7th-9th Boys",MATCH(H164,H$1:H$114,0)&lt;116,"7th-9th Girls"))</f>
        <v>3rd/4th Girls</v>
      </c>
      <c r="F164" s="167">
        <v>0.625</v>
      </c>
      <c r="G164" s="168" t="s">
        <v>132</v>
      </c>
      <c r="H164" s="169" t="str">
        <f t="shared" si="163"/>
        <v>3:00 PM BALE</v>
      </c>
      <c r="I164" s="166" t="str" cm="1">
        <f t="array" ref="I164">IF(ISNA(_xlfn.IFS(MATCH(L164,L$1:L$114,0)&lt;33,"3rd/4th Boys",MATCH(L164,L$1:L$114,0)&lt;53,"3rd/4th Girls",MATCH(L164,L$1:L$114,0)&lt;67,"5th/6th Boys",MATCH(L164,L$1:L$114,0)&lt;90,"5th/6th Girls",MATCH(L164,L$1:L$114,0)&lt;107,"7th-9th Boys",MATCH(L164,L$1:L$114,0)&lt;116,"7th-9th Girls")),"",_xlfn.IFS(MATCH(L164,L$1:L$114,0)&lt;33,"3rd/4th Boys",MATCH(L164,L$1:L$114,0)&lt;53,"3rd/4th Girls",MATCH(L164,L$1:L$114,0)&lt;67,"5th/6th Boys",MATCH(L164,L$1:L$114,0)&lt;90,"5th/6th Girls",MATCH(L164,L$1:L$114,0)&lt;107,"7th-9th Boys",MATCH(L164,L$1:L$114,0)&lt;116,"7th-9th Girls"))</f>
        <v/>
      </c>
      <c r="J164" s="167">
        <v>0.625</v>
      </c>
      <c r="K164" s="168" t="s">
        <v>132</v>
      </c>
      <c r="L164" s="169" t="str">
        <f t="shared" si="164"/>
        <v>3:00 PM BALE</v>
      </c>
      <c r="M164" s="166" t="str" cm="1">
        <f t="array" ref="M164">IF(ISNA(_xlfn.IFS(MATCH(P164,P$1:P$114,0)&lt;33,"3rd/4th Boys",MATCH(P164,P$1:P$114,0)&lt;53,"3rd/4th Girls",MATCH(P164,P$1:P$114,0)&lt;67,"5th/6th Boys",MATCH(P164,P$1:P$114,0)&lt;90,"5th/6th Girls",MATCH(P164,P$1:P$114,0)&lt;107,"7th-9th Boys",MATCH(P164,P$1:P$114,0)&lt;116,"7th-9th Girls")),"",_xlfn.IFS(MATCH(P164,P$1:P$114,0)&lt;33,"3rd/4th Boys",MATCH(P164,P$1:P$114,0)&lt;53,"3rd/4th Girls",MATCH(P164,P$1:P$114,0)&lt;67,"5th/6th Boys",MATCH(P164,P$1:P$114,0)&lt;90,"5th/6th Girls",MATCH(P164,P$1:P$114,0)&lt;107,"7th-9th Boys",MATCH(P164,P$1:P$114,0)&lt;116,"7th-9th Girls"))</f>
        <v/>
      </c>
      <c r="N164" s="167">
        <v>0.625</v>
      </c>
      <c r="O164" s="168" t="s">
        <v>132</v>
      </c>
      <c r="P164" s="169" t="str">
        <f t="shared" si="165"/>
        <v>3:00 PM BALE</v>
      </c>
      <c r="Q164" s="165" t="str" cm="1">
        <f t="array" ref="Q164">IF(ISNA(_xlfn.IFS(MATCH(T164,T$1:T$114,0)&lt;33,"3rd/4th Boys",MATCH(T164,T$1:T$114,0)&lt;53,"3rd/4th Girls",MATCH(T164,T$1:T$114,0)&lt;67,"5th/6th Boys",MATCH(T164,T$1:T$114,0)&lt;90,"5th/6th Girls",MATCH(T164,T$1:T$114,0)&lt;107,"7th-9th Boys",MATCH(T164,T$1:T$114,0)&lt;116,"7th-9th Girls")),"",_xlfn.IFS(MATCH(T164,T$1:T$114,0)&lt;33,"3rd/4th Boys",MATCH(T164,T$1:T$114,0)&lt;53,"3rd/4th Girls",MATCH(T164,T$1:T$114,0)&lt;67,"5th/6th Boys",MATCH(T164,T$1:T$114,0)&lt;90,"5th/6th Girls",MATCH(T164,T$1:T$114,0)&lt;107,"7th-9th Boys",MATCH(T164,T$1:T$114,0)&lt;116,"7th-9th Girls"))</f>
        <v/>
      </c>
      <c r="R164" s="167">
        <v>0.625</v>
      </c>
      <c r="S164" s="168" t="s">
        <v>132</v>
      </c>
      <c r="T164" s="169" t="str">
        <f t="shared" si="166"/>
        <v>3:00 PM BALE</v>
      </c>
      <c r="U164" s="166" t="str" cm="1">
        <f t="array" ref="U164">IF(ISNA(_xlfn.IFS(MATCH(X164,X$1:X$114,0)&lt;33,"3rd/4th Boys",MATCH(X164,X$1:X$114,0)&lt;53,"3rd/4th Girls",MATCH(X164,X$1:X$114,0)&lt;67,"5th/6th Boys",MATCH(X164,X$1:X$114,0)&lt;90,"5th/6th Girls",MATCH(X164,X$1:X$114,0)&lt;107,"7th-9th Boys",MATCH(X164,X$1:X$114,0)&lt;116,"7th-9th Girls")),"",_xlfn.IFS(MATCH(X164,X$1:X$114,0)&lt;33,"3rd/4th Boys",MATCH(X164,X$1:X$114,0)&lt;53,"3rd/4th Girls",MATCH(X164,X$1:X$114,0)&lt;67,"5th/6th Boys",MATCH(X164,X$1:X$114,0)&lt;90,"5th/6th Girls",MATCH(X164,X$1:X$114,0)&lt;107,"7th-9th Boys",MATCH(X164,X$1:X$114,0)&lt;116,"7th-9th Girls"))</f>
        <v/>
      </c>
      <c r="V164" s="167">
        <v>0.625</v>
      </c>
      <c r="W164" s="168" t="s">
        <v>132</v>
      </c>
      <c r="X164" s="169" t="str">
        <f t="shared" si="167"/>
        <v>3:00 PM BALE</v>
      </c>
      <c r="Y164" s="166" t="str" cm="1">
        <f t="array" ref="Y164">IF(ISNA(_xlfn.IFS(MATCH(AB164,AB$1:AB$114,0)&lt;33,"3rd/4th Boys",MATCH(AB164,AB$1:AB$114,0)&lt;53,"3rd/4th Girls",MATCH(AB164,AB$1:AB$114,0)&lt;67,"5th/6th Boys",MATCH(AB164,AB$1:AB$114,0)&lt;90,"5th/6th Girls",MATCH(AB164,AB$1:AB$114,0)&lt;107,"7th-9th Boys",MATCH(AB164,AB$1:AB$114,0)&lt;116,"7th-9th Girls")),"",_xlfn.IFS(MATCH(AB164,AB$1:AB$114,0)&lt;33,"3rd/4th Boys",MATCH(AB164,AB$1:AB$114,0)&lt;53,"3rd/4th Girls",MATCH(AB164,AB$1:AB$114,0)&lt;67,"5th/6th Boys",MATCH(AB164,AB$1:AB$114,0)&lt;90,"5th/6th Girls",MATCH(AB164,AB$1:AB$114,0)&lt;107,"7th-9th Boys",MATCH(AB164,AB$1:AB$114,0)&lt;116,"7th-9th Girls"))</f>
        <v>3rd/4th Boys</v>
      </c>
      <c r="Z164" s="167">
        <v>0.625</v>
      </c>
      <c r="AA164" s="168" t="s">
        <v>132</v>
      </c>
      <c r="AB164" s="169" t="str">
        <f t="shared" si="168"/>
        <v>3:00 PM BALE</v>
      </c>
      <c r="AC164" s="165" t="str" cm="1">
        <f t="array" ref="AC164">IF(ISNA(_xlfn.IFS(MATCH(AF164,AF$1:AF$114,0)&lt;33,"3rd/4th Boys",MATCH(AF164,AF$1:AF$114,0)&lt;53,"3rd/4th Girls",MATCH(AF164,AF$1:AF$114,0)&lt;67,"5th/6th Boys",MATCH(AF164,AF$1:AF$114,0)&lt;90,"5th/6th Girls",MATCH(AF164,AF$1:AF$114,0)&lt;107,"7th-9th Boys",MATCH(AF164,AF$1:AF$114,0)&lt;116,"7th-9th Girls")),"",_xlfn.IFS(MATCH(AF164,AF$1:AF$114,0)&lt;33,"3rd/4th Boys",MATCH(AF164,AF$1:AF$114,0)&lt;53,"3rd/4th Girls",MATCH(AF164,AF$1:AF$114,0)&lt;67,"5th/6th Boys",MATCH(AF164,AF$1:AF$114,0)&lt;90,"5th/6th Girls",MATCH(AF164,AF$1:AF$114,0)&lt;107,"7th-9th Boys",MATCH(AF164,AF$1:AF$114,0)&lt;116,"7th-9th Girls"))</f>
        <v/>
      </c>
      <c r="AD164" s="167">
        <v>0.625</v>
      </c>
      <c r="AE164" s="168" t="s">
        <v>132</v>
      </c>
      <c r="AF164" s="170" t="str">
        <f t="shared" si="169"/>
        <v>3:00 PM BALE</v>
      </c>
    </row>
    <row r="165" spans="1:32" x14ac:dyDescent="0.3">
      <c r="A165" s="165" t="str" cm="1">
        <f t="array" ref="A165">IF(ISNA(_xlfn.IFS(MATCH(D165,D$1:D$114,0)&lt;33,"3rd/4th Boys",MATCH(D165,D$1:D$114,0)&lt;53,"3rd/4th Girls",MATCH(D165,D$1:D$114,0)&lt;67,"5th/6th Boys",MATCH(D165,D$1:D$114,0)&lt;90,"5th/6th Girls",MATCH(D165,D$1:D$114,0)&lt;107,"7th-9th Boys",MATCH(D165,D$1:D$114,0)&lt;116,"7th-9th Girls")),"",_xlfn.IFS(MATCH(D165,D$1:D$114,0)&lt;33,"3rd/4th Boys",MATCH(D165,D$1:D$114,0)&lt;53,"3rd/4th Girls",MATCH(D165,D$1:D$114,0)&lt;67,"5th/6th Boys",MATCH(D165,D$1:D$114,0)&lt;90,"5th/6th Girls",MATCH(D165,D$1:D$114,0)&lt;107,"7th-9th Boys",MATCH(D165,D$1:D$114,0)&lt;116,"7th-9th Girls"))</f>
        <v/>
      </c>
      <c r="B165" s="167">
        <v>0.5625</v>
      </c>
      <c r="C165" s="168" t="s">
        <v>90</v>
      </c>
      <c r="D165" s="169" t="str">
        <f t="shared" si="135"/>
        <v>1:30 PM HPES</v>
      </c>
      <c r="E165" s="166" t="str" cm="1">
        <f t="array" ref="E165">IF(ISNA(_xlfn.IFS(MATCH(H165,H$1:H$114,0)&lt;33,"3rd/4th Boys",MATCH(H165,H$1:H$114,0)&lt;53,"3rd/4th Girls",MATCH(H165,H$1:H$114,0)&lt;67,"5th/6th Boys",MATCH(H165,H$1:H$114,0)&lt;90,"5th/6th Girls",MATCH(H165,H$1:H$114,0)&lt;107,"7th-9th Boys",MATCH(H165,H$1:H$114,0)&lt;116,"7th-9th Girls")),"",_xlfn.IFS(MATCH(H165,H$1:H$114,0)&lt;33,"3rd/4th Boys",MATCH(H165,H$1:H$114,0)&lt;53,"3rd/4th Girls",MATCH(H165,H$1:H$114,0)&lt;67,"5th/6th Boys",MATCH(H165,H$1:H$114,0)&lt;90,"5th/6th Girls",MATCH(H165,H$1:H$114,0)&lt;107,"7th-9th Boys",MATCH(H165,H$1:H$114,0)&lt;116,"7th-9th Girls"))</f>
        <v>5th/6th Girls</v>
      </c>
      <c r="F165" s="167">
        <v>0.5625</v>
      </c>
      <c r="G165" s="168" t="s">
        <v>90</v>
      </c>
      <c r="H165" s="169" t="str">
        <f t="shared" si="142"/>
        <v>1:30 PM HPES</v>
      </c>
      <c r="I165" s="166" t="str" cm="1">
        <f t="array" ref="I165">IF(ISNA(_xlfn.IFS(MATCH(L165,L$1:L$114,0)&lt;33,"3rd/4th Boys",MATCH(L165,L$1:L$114,0)&lt;53,"3rd/4th Girls",MATCH(L165,L$1:L$114,0)&lt;67,"5th/6th Boys",MATCH(L165,L$1:L$114,0)&lt;90,"5th/6th Girls",MATCH(L165,L$1:L$114,0)&lt;107,"7th-9th Boys",MATCH(L165,L$1:L$114,0)&lt;116,"7th-9th Girls")),"",_xlfn.IFS(MATCH(L165,L$1:L$114,0)&lt;33,"3rd/4th Boys",MATCH(L165,L$1:L$114,0)&lt;53,"3rd/4th Girls",MATCH(L165,L$1:L$114,0)&lt;67,"5th/6th Boys",MATCH(L165,L$1:L$114,0)&lt;90,"5th/6th Girls",MATCH(L165,L$1:L$114,0)&lt;107,"7th-9th Boys",MATCH(L165,L$1:L$114,0)&lt;116,"7th-9th Girls"))</f>
        <v/>
      </c>
      <c r="J165" s="167">
        <v>0.5625</v>
      </c>
      <c r="K165" s="168" t="s">
        <v>90</v>
      </c>
      <c r="L165" s="169" t="str">
        <f t="shared" si="136"/>
        <v>1:30 PM HPES</v>
      </c>
      <c r="M165" s="166" t="str" cm="1">
        <f t="array" ref="M165">IF(ISNA(_xlfn.IFS(MATCH(P165,P$1:P$114,0)&lt;33,"3rd/4th Boys",MATCH(P165,P$1:P$114,0)&lt;53,"3rd/4th Girls",MATCH(P165,P$1:P$114,0)&lt;67,"5th/6th Boys",MATCH(P165,P$1:P$114,0)&lt;90,"5th/6th Girls",MATCH(P165,P$1:P$114,0)&lt;107,"7th-9th Boys",MATCH(P165,P$1:P$114,0)&lt;116,"7th-9th Girls")),"",_xlfn.IFS(MATCH(P165,P$1:P$114,0)&lt;33,"3rd/4th Boys",MATCH(P165,P$1:P$114,0)&lt;53,"3rd/4th Girls",MATCH(P165,P$1:P$114,0)&lt;67,"5th/6th Boys",MATCH(P165,P$1:P$114,0)&lt;90,"5th/6th Girls",MATCH(P165,P$1:P$114,0)&lt;107,"7th-9th Boys",MATCH(P165,P$1:P$114,0)&lt;116,"7th-9th Girls"))</f>
        <v>5th/6th Girls</v>
      </c>
      <c r="N165" s="167">
        <v>0.5625</v>
      </c>
      <c r="O165" s="168" t="s">
        <v>90</v>
      </c>
      <c r="P165" s="169" t="str">
        <f t="shared" si="137"/>
        <v>1:30 PM HPES</v>
      </c>
      <c r="Q165" s="165" t="str" cm="1">
        <f t="array" ref="Q165">IF(ISNA(_xlfn.IFS(MATCH(T165,T$1:T$114,0)&lt;33,"3rd/4th Boys",MATCH(T165,T$1:T$114,0)&lt;53,"3rd/4th Girls",MATCH(T165,T$1:T$114,0)&lt;67,"5th/6th Boys",MATCH(T165,T$1:T$114,0)&lt;90,"5th/6th Girls",MATCH(T165,T$1:T$114,0)&lt;107,"7th-9th Boys",MATCH(T165,T$1:T$114,0)&lt;116,"7th-9th Girls")),"",_xlfn.IFS(MATCH(T165,T$1:T$114,0)&lt;33,"3rd/4th Boys",MATCH(T165,T$1:T$114,0)&lt;53,"3rd/4th Girls",MATCH(T165,T$1:T$114,0)&lt;67,"5th/6th Boys",MATCH(T165,T$1:T$114,0)&lt;90,"5th/6th Girls",MATCH(T165,T$1:T$114,0)&lt;107,"7th-9th Boys",MATCH(T165,T$1:T$114,0)&lt;116,"7th-9th Girls"))</f>
        <v/>
      </c>
      <c r="R165" s="167">
        <v>0.5625</v>
      </c>
      <c r="S165" s="168" t="s">
        <v>90</v>
      </c>
      <c r="T165" s="169" t="str">
        <f t="shared" si="138"/>
        <v>1:30 PM HPES</v>
      </c>
      <c r="U165" s="166" t="str" cm="1">
        <f t="array" ref="U165">IF(ISNA(_xlfn.IFS(MATCH(X165,X$1:X$114,0)&lt;33,"3rd/4th Boys",MATCH(X165,X$1:X$114,0)&lt;53,"3rd/4th Girls",MATCH(X165,X$1:X$114,0)&lt;67,"5th/6th Boys",MATCH(X165,X$1:X$114,0)&lt;90,"5th/6th Girls",MATCH(X165,X$1:X$114,0)&lt;107,"7th-9th Boys",MATCH(X165,X$1:X$114,0)&lt;116,"7th-9th Girls")),"",_xlfn.IFS(MATCH(X165,X$1:X$114,0)&lt;33,"3rd/4th Boys",MATCH(X165,X$1:X$114,0)&lt;53,"3rd/4th Girls",MATCH(X165,X$1:X$114,0)&lt;67,"5th/6th Boys",MATCH(X165,X$1:X$114,0)&lt;90,"5th/6th Girls",MATCH(X165,X$1:X$114,0)&lt;107,"7th-9th Boys",MATCH(X165,X$1:X$114,0)&lt;116,"7th-9th Girls"))</f>
        <v>5th/6th Girls</v>
      </c>
      <c r="V165" s="167">
        <v>0.5625</v>
      </c>
      <c r="W165" s="168" t="s">
        <v>90</v>
      </c>
      <c r="X165" s="169" t="str">
        <f t="shared" si="139"/>
        <v>1:30 PM HPES</v>
      </c>
      <c r="Y165" s="166" t="str" cm="1">
        <f t="array" ref="Y165">IF(ISNA(_xlfn.IFS(MATCH(AB165,AB$1:AB$114,0)&lt;33,"3rd/4th Boys",MATCH(AB165,AB$1:AB$114,0)&lt;53,"3rd/4th Girls",MATCH(AB165,AB$1:AB$114,0)&lt;67,"5th/6th Boys",MATCH(AB165,AB$1:AB$114,0)&lt;90,"5th/6th Girls",MATCH(AB165,AB$1:AB$114,0)&lt;107,"7th-9th Boys",MATCH(AB165,AB$1:AB$114,0)&lt;116,"7th-9th Girls")),"",_xlfn.IFS(MATCH(AB165,AB$1:AB$114,0)&lt;33,"3rd/4th Boys",MATCH(AB165,AB$1:AB$114,0)&lt;53,"3rd/4th Girls",MATCH(AB165,AB$1:AB$114,0)&lt;67,"5th/6th Boys",MATCH(AB165,AB$1:AB$114,0)&lt;90,"5th/6th Girls",MATCH(AB165,AB$1:AB$114,0)&lt;107,"7th-9th Boys",MATCH(AB165,AB$1:AB$114,0)&lt;116,"7th-9th Girls"))</f>
        <v>5th/6th Girls</v>
      </c>
      <c r="Z165" s="167">
        <v>0.5625</v>
      </c>
      <c r="AA165" s="168" t="s">
        <v>90</v>
      </c>
      <c r="AB165" s="169" t="str">
        <f t="shared" si="140"/>
        <v>1:30 PM HPES</v>
      </c>
      <c r="AC165" s="165" t="str" cm="1">
        <f t="array" ref="AC165">IF(ISNA(_xlfn.IFS(MATCH(AF165,AF$1:AF$114,0)&lt;33,"3rd/4th Boys",MATCH(AF165,AF$1:AF$114,0)&lt;53,"3rd/4th Girls",MATCH(AF165,AF$1:AF$114,0)&lt;67,"5th/6th Boys",MATCH(AF165,AF$1:AF$114,0)&lt;90,"5th/6th Girls",MATCH(AF165,AF$1:AF$114,0)&lt;107,"7th-9th Boys",MATCH(AF165,AF$1:AF$114,0)&lt;116,"7th-9th Girls")),"",_xlfn.IFS(MATCH(AF165,AF$1:AF$114,0)&lt;33,"3rd/4th Boys",MATCH(AF165,AF$1:AF$114,0)&lt;53,"3rd/4th Girls",MATCH(AF165,AF$1:AF$114,0)&lt;67,"5th/6th Boys",MATCH(AF165,AF$1:AF$114,0)&lt;90,"5th/6th Girls",MATCH(AF165,AF$1:AF$114,0)&lt;107,"7th-9th Boys",MATCH(AF165,AF$1:AF$114,0)&lt;116,"7th-9th Girls"))</f>
        <v/>
      </c>
      <c r="AD165" s="167">
        <v>0.5625</v>
      </c>
      <c r="AE165" s="168" t="s">
        <v>90</v>
      </c>
      <c r="AF165" s="170" t="str">
        <f t="shared" si="141"/>
        <v>1:30 PM HPES</v>
      </c>
    </row>
    <row r="166" spans="1:32" x14ac:dyDescent="0.3">
      <c r="A166" s="165" t="str" cm="1">
        <f t="array" ref="A166">IF(ISNA(_xlfn.IFS(MATCH(D166,D$1:D$114,0)&lt;33,"3rd/4th Boys",MATCH(D166,D$1:D$114,0)&lt;53,"3rd/4th Girls",MATCH(D166,D$1:D$114,0)&lt;67,"5th/6th Boys",MATCH(D166,D$1:D$114,0)&lt;90,"5th/6th Girls",MATCH(D166,D$1:D$114,0)&lt;107,"7th-9th Boys",MATCH(D166,D$1:D$114,0)&lt;116,"7th-9th Girls")),"",_xlfn.IFS(MATCH(D166,D$1:D$114,0)&lt;33,"3rd/4th Boys",MATCH(D166,D$1:D$114,0)&lt;53,"3rd/4th Girls",MATCH(D166,D$1:D$114,0)&lt;67,"5th/6th Boys",MATCH(D166,D$1:D$114,0)&lt;90,"5th/6th Girls",MATCH(D166,D$1:D$114,0)&lt;107,"7th-9th Boys",MATCH(D166,D$1:D$114,0)&lt;116,"7th-9th Girls"))</f>
        <v/>
      </c>
      <c r="B166" s="167">
        <v>0.61458333333333337</v>
      </c>
      <c r="C166" s="168" t="s">
        <v>90</v>
      </c>
      <c r="D166" s="169" t="str">
        <f t="shared" si="135"/>
        <v>2:45 PM HPES</v>
      </c>
      <c r="E166" s="166" t="str" cm="1">
        <f t="array" ref="E166">IF(ISNA(_xlfn.IFS(MATCH(H166,H$1:H$114,0)&lt;33,"3rd/4th Boys",MATCH(H166,H$1:H$114,0)&lt;53,"3rd/4th Girls",MATCH(H166,H$1:H$114,0)&lt;67,"5th/6th Boys",MATCH(H166,H$1:H$114,0)&lt;90,"5th/6th Girls",MATCH(H166,H$1:H$114,0)&lt;107,"7th-9th Boys",MATCH(H166,H$1:H$114,0)&lt;116,"7th-9th Girls")),"",_xlfn.IFS(MATCH(H166,H$1:H$114,0)&lt;33,"3rd/4th Boys",MATCH(H166,H$1:H$114,0)&lt;53,"3rd/4th Girls",MATCH(H166,H$1:H$114,0)&lt;67,"5th/6th Boys",MATCH(H166,H$1:H$114,0)&lt;90,"5th/6th Girls",MATCH(H166,H$1:H$114,0)&lt;107,"7th-9th Boys",MATCH(H166,H$1:H$114,0)&lt;116,"7th-9th Girls"))</f>
        <v>5th/6th Girls</v>
      </c>
      <c r="F166" s="167">
        <v>0.61458333333333337</v>
      </c>
      <c r="G166" s="168" t="s">
        <v>90</v>
      </c>
      <c r="H166" s="169" t="str">
        <f t="shared" si="142"/>
        <v>2:45 PM HPES</v>
      </c>
      <c r="I166" s="166" t="str" cm="1">
        <f t="array" ref="I166">IF(ISNA(_xlfn.IFS(MATCH(L166,L$1:L$114,0)&lt;33,"3rd/4th Boys",MATCH(L166,L$1:L$114,0)&lt;53,"3rd/4th Girls",MATCH(L166,L$1:L$114,0)&lt;67,"5th/6th Boys",MATCH(L166,L$1:L$114,0)&lt;90,"5th/6th Girls",MATCH(L166,L$1:L$114,0)&lt;107,"7th-9th Boys",MATCH(L166,L$1:L$114,0)&lt;116,"7th-9th Girls")),"",_xlfn.IFS(MATCH(L166,L$1:L$114,0)&lt;33,"3rd/4th Boys",MATCH(L166,L$1:L$114,0)&lt;53,"3rd/4th Girls",MATCH(L166,L$1:L$114,0)&lt;67,"5th/6th Boys",MATCH(L166,L$1:L$114,0)&lt;90,"5th/6th Girls",MATCH(L166,L$1:L$114,0)&lt;107,"7th-9th Boys",MATCH(L166,L$1:L$114,0)&lt;116,"7th-9th Girls"))</f>
        <v/>
      </c>
      <c r="J166" s="167">
        <v>0.61458333333333337</v>
      </c>
      <c r="K166" s="168" t="s">
        <v>90</v>
      </c>
      <c r="L166" s="169" t="str">
        <f t="shared" si="136"/>
        <v>2:45 PM HPES</v>
      </c>
      <c r="M166" s="166" t="str" cm="1">
        <f t="array" ref="M166">IF(ISNA(_xlfn.IFS(MATCH(P166,P$1:P$114,0)&lt;33,"3rd/4th Boys",MATCH(P166,P$1:P$114,0)&lt;53,"3rd/4th Girls",MATCH(P166,P$1:P$114,0)&lt;67,"5th/6th Boys",MATCH(P166,P$1:P$114,0)&lt;90,"5th/6th Girls",MATCH(P166,P$1:P$114,0)&lt;107,"7th-9th Boys",MATCH(P166,P$1:P$114,0)&lt;116,"7th-9th Girls")),"",_xlfn.IFS(MATCH(P166,P$1:P$114,0)&lt;33,"3rd/4th Boys",MATCH(P166,P$1:P$114,0)&lt;53,"3rd/4th Girls",MATCH(P166,P$1:P$114,0)&lt;67,"5th/6th Boys",MATCH(P166,P$1:P$114,0)&lt;90,"5th/6th Girls",MATCH(P166,P$1:P$114,0)&lt;107,"7th-9th Boys",MATCH(P166,P$1:P$114,0)&lt;116,"7th-9th Girls"))</f>
        <v>5th/6th Girls</v>
      </c>
      <c r="N166" s="167">
        <v>0.61458333333333337</v>
      </c>
      <c r="O166" s="168" t="s">
        <v>90</v>
      </c>
      <c r="P166" s="169" t="str">
        <f t="shared" si="137"/>
        <v>2:45 PM HPES</v>
      </c>
      <c r="Q166" s="165" t="str" cm="1">
        <f t="array" ref="Q166">IF(ISNA(_xlfn.IFS(MATCH(T166,T$1:T$114,0)&lt;33,"3rd/4th Boys",MATCH(T166,T$1:T$114,0)&lt;53,"3rd/4th Girls",MATCH(T166,T$1:T$114,0)&lt;67,"5th/6th Boys",MATCH(T166,T$1:T$114,0)&lt;90,"5th/6th Girls",MATCH(T166,T$1:T$114,0)&lt;107,"7th-9th Boys",MATCH(T166,T$1:T$114,0)&lt;116,"7th-9th Girls")),"",_xlfn.IFS(MATCH(T166,T$1:T$114,0)&lt;33,"3rd/4th Boys",MATCH(T166,T$1:T$114,0)&lt;53,"3rd/4th Girls",MATCH(T166,T$1:T$114,0)&lt;67,"5th/6th Boys",MATCH(T166,T$1:T$114,0)&lt;90,"5th/6th Girls",MATCH(T166,T$1:T$114,0)&lt;107,"7th-9th Boys",MATCH(T166,T$1:T$114,0)&lt;116,"7th-9th Girls"))</f>
        <v/>
      </c>
      <c r="R166" s="167">
        <v>0.61458333333333337</v>
      </c>
      <c r="S166" s="168" t="s">
        <v>90</v>
      </c>
      <c r="T166" s="169" t="str">
        <f t="shared" si="138"/>
        <v>2:45 PM HPES</v>
      </c>
      <c r="U166" s="166" t="str" cm="1">
        <f t="array" ref="U166">IF(ISNA(_xlfn.IFS(MATCH(X166,X$1:X$114,0)&lt;33,"3rd/4th Boys",MATCH(X166,X$1:X$114,0)&lt;53,"3rd/4th Girls",MATCH(X166,X$1:X$114,0)&lt;67,"5th/6th Boys",MATCH(X166,X$1:X$114,0)&lt;90,"5th/6th Girls",MATCH(X166,X$1:X$114,0)&lt;107,"7th-9th Boys",MATCH(X166,X$1:X$114,0)&lt;116,"7th-9th Girls")),"",_xlfn.IFS(MATCH(X166,X$1:X$114,0)&lt;33,"3rd/4th Boys",MATCH(X166,X$1:X$114,0)&lt;53,"3rd/4th Girls",MATCH(X166,X$1:X$114,0)&lt;67,"5th/6th Boys",MATCH(X166,X$1:X$114,0)&lt;90,"5th/6th Girls",MATCH(X166,X$1:X$114,0)&lt;107,"7th-9th Boys",MATCH(X166,X$1:X$114,0)&lt;116,"7th-9th Girls"))</f>
        <v/>
      </c>
      <c r="V166" s="167">
        <v>0.61458333333333337</v>
      </c>
      <c r="W166" s="168" t="s">
        <v>90</v>
      </c>
      <c r="X166" s="169" t="str">
        <f t="shared" si="139"/>
        <v>2:45 PM HPES</v>
      </c>
      <c r="Y166" s="166" t="str" cm="1">
        <f t="array" ref="Y166">IF(ISNA(_xlfn.IFS(MATCH(AB166,AB$1:AB$114,0)&lt;33,"3rd/4th Boys",MATCH(AB166,AB$1:AB$114,0)&lt;53,"3rd/4th Girls",MATCH(AB166,AB$1:AB$114,0)&lt;67,"5th/6th Boys",MATCH(AB166,AB$1:AB$114,0)&lt;90,"5th/6th Girls",MATCH(AB166,AB$1:AB$114,0)&lt;107,"7th-9th Boys",MATCH(AB166,AB$1:AB$114,0)&lt;116,"7th-9th Girls")),"",_xlfn.IFS(MATCH(AB166,AB$1:AB$114,0)&lt;33,"3rd/4th Boys",MATCH(AB166,AB$1:AB$114,0)&lt;53,"3rd/4th Girls",MATCH(AB166,AB$1:AB$114,0)&lt;67,"5th/6th Boys",MATCH(AB166,AB$1:AB$114,0)&lt;90,"5th/6th Girls",MATCH(AB166,AB$1:AB$114,0)&lt;107,"7th-9th Boys",MATCH(AB166,AB$1:AB$114,0)&lt;116,"7th-9th Girls"))</f>
        <v/>
      </c>
      <c r="Z166" s="167">
        <v>0.61458333333333337</v>
      </c>
      <c r="AA166" s="168" t="s">
        <v>90</v>
      </c>
      <c r="AB166" s="169" t="str">
        <f t="shared" si="140"/>
        <v>2:45 PM HPES</v>
      </c>
      <c r="AC166" s="165" t="str" cm="1">
        <f t="array" ref="AC166">IF(ISNA(_xlfn.IFS(MATCH(AF166,AF$1:AF$114,0)&lt;33,"3rd/4th Boys",MATCH(AF166,AF$1:AF$114,0)&lt;53,"3rd/4th Girls",MATCH(AF166,AF$1:AF$114,0)&lt;67,"5th/6th Boys",MATCH(AF166,AF$1:AF$114,0)&lt;90,"5th/6th Girls",MATCH(AF166,AF$1:AF$114,0)&lt;107,"7th-9th Boys",MATCH(AF166,AF$1:AF$114,0)&lt;116,"7th-9th Girls")),"",_xlfn.IFS(MATCH(AF166,AF$1:AF$114,0)&lt;33,"3rd/4th Boys",MATCH(AF166,AF$1:AF$114,0)&lt;53,"3rd/4th Girls",MATCH(AF166,AF$1:AF$114,0)&lt;67,"5th/6th Boys",MATCH(AF166,AF$1:AF$114,0)&lt;90,"5th/6th Girls",MATCH(AF166,AF$1:AF$114,0)&lt;107,"7th-9th Boys",MATCH(AF166,AF$1:AF$114,0)&lt;116,"7th-9th Girls"))</f>
        <v/>
      </c>
      <c r="AD166" s="167">
        <v>0.61458333333333337</v>
      </c>
      <c r="AE166" s="168" t="s">
        <v>90</v>
      </c>
      <c r="AF166" s="170" t="str">
        <f t="shared" si="141"/>
        <v>2:45 PM HPES</v>
      </c>
    </row>
    <row r="167" spans="1:32" x14ac:dyDescent="0.3">
      <c r="A167" s="165" t="str" cm="1">
        <f t="array" ref="A167">IF(ISNA(_xlfn.IFS(MATCH(D167,D$1:D$114,0)&lt;33,"3rd/4th Boys",MATCH(D167,D$1:D$114,0)&lt;53,"3rd/4th Girls",MATCH(D167,D$1:D$114,0)&lt;67,"5th/6th Boys",MATCH(D167,D$1:D$114,0)&lt;90,"5th/6th Girls",MATCH(D167,D$1:D$114,0)&lt;107,"7th-9th Boys",MATCH(D167,D$1:D$114,0)&lt;116,"7th-9th Girls")),"",_xlfn.IFS(MATCH(D167,D$1:D$114,0)&lt;33,"3rd/4th Boys",MATCH(D167,D$1:D$114,0)&lt;53,"3rd/4th Girls",MATCH(D167,D$1:D$114,0)&lt;67,"5th/6th Boys",MATCH(D167,D$1:D$114,0)&lt;90,"5th/6th Girls",MATCH(D167,D$1:D$114,0)&lt;107,"7th-9th Boys",MATCH(D167,D$1:D$114,0)&lt;116,"7th-9th Girls"))</f>
        <v/>
      </c>
      <c r="B167" s="167">
        <v>0.35416666666666669</v>
      </c>
      <c r="C167" s="168" t="s">
        <v>97</v>
      </c>
      <c r="D167" s="169" t="str">
        <f t="shared" si="135"/>
        <v>8:30 AM MMS</v>
      </c>
      <c r="E167" s="166" t="str" cm="1">
        <f t="array" ref="E167">IF(ISNA(_xlfn.IFS(MATCH(H167,H$1:H$114,0)&lt;33,"3rd/4th Boys",MATCH(H167,H$1:H$114,0)&lt;53,"3rd/4th Girls",MATCH(H167,H$1:H$114,0)&lt;67,"5th/6th Boys",MATCH(H167,H$1:H$114,0)&lt;90,"5th/6th Girls",MATCH(H167,H$1:H$114,0)&lt;107,"7th-9th Boys",MATCH(H167,H$1:H$114,0)&lt;116,"7th-9th Girls")),"",_xlfn.IFS(MATCH(H167,H$1:H$114,0)&lt;33,"3rd/4th Boys",MATCH(H167,H$1:H$114,0)&lt;53,"3rd/4th Girls",MATCH(H167,H$1:H$114,0)&lt;67,"5th/6th Boys",MATCH(H167,H$1:H$114,0)&lt;90,"5th/6th Girls",MATCH(H167,H$1:H$114,0)&lt;107,"7th-9th Boys",MATCH(H167,H$1:H$114,0)&lt;116,"7th-9th Girls"))</f>
        <v>5th/6th Boys</v>
      </c>
      <c r="F167" s="167">
        <v>0.35416666666666669</v>
      </c>
      <c r="G167" s="168" t="s">
        <v>97</v>
      </c>
      <c r="H167" s="169" t="str">
        <f t="shared" si="142"/>
        <v>8:30 AM MMS</v>
      </c>
      <c r="I167" s="166" t="str" cm="1">
        <f t="array" ref="I167">IF(ISNA(_xlfn.IFS(MATCH(L167,L$1:L$114,0)&lt;33,"3rd/4th Boys",MATCH(L167,L$1:L$114,0)&lt;53,"3rd/4th Girls",MATCH(L167,L$1:L$114,0)&lt;67,"5th/6th Boys",MATCH(L167,L$1:L$114,0)&lt;90,"5th/6th Girls",MATCH(L167,L$1:L$114,0)&lt;107,"7th-9th Boys",MATCH(L167,L$1:L$114,0)&lt;116,"7th-9th Girls")),"",_xlfn.IFS(MATCH(L167,L$1:L$114,0)&lt;33,"3rd/4th Boys",MATCH(L167,L$1:L$114,0)&lt;53,"3rd/4th Girls",MATCH(L167,L$1:L$114,0)&lt;67,"5th/6th Boys",MATCH(L167,L$1:L$114,0)&lt;90,"5th/6th Girls",MATCH(L167,L$1:L$114,0)&lt;107,"7th-9th Boys",MATCH(L167,L$1:L$114,0)&lt;116,"7th-9th Girls"))</f>
        <v/>
      </c>
      <c r="J167" s="167">
        <v>0.35416666666666669</v>
      </c>
      <c r="K167" s="168" t="s">
        <v>97</v>
      </c>
      <c r="L167" s="169" t="str">
        <f t="shared" si="136"/>
        <v>8:30 AM MMS</v>
      </c>
      <c r="M167" s="166" t="str" cm="1">
        <f t="array" ref="M167">IF(ISNA(_xlfn.IFS(MATCH(P167,P$1:P$114,0)&lt;33,"3rd/4th Boys",MATCH(P167,P$1:P$114,0)&lt;53,"3rd/4th Girls",MATCH(P167,P$1:P$114,0)&lt;67,"5th/6th Boys",MATCH(P167,P$1:P$114,0)&lt;90,"5th/6th Girls",MATCH(P167,P$1:P$114,0)&lt;107,"7th-9th Boys",MATCH(P167,P$1:P$114,0)&lt;116,"7th-9th Girls")),"",_xlfn.IFS(MATCH(P167,P$1:P$114,0)&lt;33,"3rd/4th Boys",MATCH(P167,P$1:P$114,0)&lt;53,"3rd/4th Girls",MATCH(P167,P$1:P$114,0)&lt;67,"5th/6th Boys",MATCH(P167,P$1:P$114,0)&lt;90,"5th/6th Girls",MATCH(P167,P$1:P$114,0)&lt;107,"7th-9th Boys",MATCH(P167,P$1:P$114,0)&lt;116,"7th-9th Girls"))</f>
        <v/>
      </c>
      <c r="N167" s="167">
        <v>0.35416666666666669</v>
      </c>
      <c r="O167" s="168" t="s">
        <v>97</v>
      </c>
      <c r="P167" s="169" t="str">
        <f t="shared" si="137"/>
        <v>8:30 AM MMS</v>
      </c>
      <c r="Q167" s="165" t="str" cm="1">
        <f t="array" ref="Q167">IF(ISNA(_xlfn.IFS(MATCH(T167,T$1:T$114,0)&lt;33,"3rd/4th Boys",MATCH(T167,T$1:T$114,0)&lt;53,"3rd/4th Girls",MATCH(T167,T$1:T$114,0)&lt;67,"5th/6th Boys",MATCH(T167,T$1:T$114,0)&lt;90,"5th/6th Girls",MATCH(T167,T$1:T$114,0)&lt;107,"7th-9th Boys",MATCH(T167,T$1:T$114,0)&lt;116,"7th-9th Girls")),"",_xlfn.IFS(MATCH(T167,T$1:T$114,0)&lt;33,"3rd/4th Boys",MATCH(T167,T$1:T$114,0)&lt;53,"3rd/4th Girls",MATCH(T167,T$1:T$114,0)&lt;67,"5th/6th Boys",MATCH(T167,T$1:T$114,0)&lt;90,"5th/6th Girls",MATCH(T167,T$1:T$114,0)&lt;107,"7th-9th Boys",MATCH(T167,T$1:T$114,0)&lt;116,"7th-9th Girls"))</f>
        <v/>
      </c>
      <c r="R167" s="167">
        <v>0.35416666666666669</v>
      </c>
      <c r="S167" s="168" t="s">
        <v>97</v>
      </c>
      <c r="T167" s="169" t="str">
        <f t="shared" si="138"/>
        <v>8:30 AM MMS</v>
      </c>
      <c r="U167" s="166" t="str" cm="1">
        <f t="array" ref="U167">IF(ISNA(_xlfn.IFS(MATCH(X167,X$1:X$114,0)&lt;33,"3rd/4th Boys",MATCH(X167,X$1:X$114,0)&lt;53,"3rd/4th Girls",MATCH(X167,X$1:X$114,0)&lt;67,"5th/6th Boys",MATCH(X167,X$1:X$114,0)&lt;90,"5th/6th Girls",MATCH(X167,X$1:X$114,0)&lt;107,"7th-9th Boys",MATCH(X167,X$1:X$114,0)&lt;116,"7th-9th Girls")),"",_xlfn.IFS(MATCH(X167,X$1:X$114,0)&lt;33,"3rd/4th Boys",MATCH(X167,X$1:X$114,0)&lt;53,"3rd/4th Girls",MATCH(X167,X$1:X$114,0)&lt;67,"5th/6th Boys",MATCH(X167,X$1:X$114,0)&lt;90,"5th/6th Girls",MATCH(X167,X$1:X$114,0)&lt;107,"7th-9th Boys",MATCH(X167,X$1:X$114,0)&lt;116,"7th-9th Girls"))</f>
        <v/>
      </c>
      <c r="V167" s="167">
        <v>0.35416666666666669</v>
      </c>
      <c r="W167" s="168" t="s">
        <v>97</v>
      </c>
      <c r="X167" s="169" t="str">
        <f t="shared" si="139"/>
        <v>8:30 AM MMS</v>
      </c>
      <c r="Y167" s="166" t="str" cm="1">
        <f t="array" ref="Y167">IF(ISNA(_xlfn.IFS(MATCH(AB167,AB$1:AB$114,0)&lt;33,"3rd/4th Boys",MATCH(AB167,AB$1:AB$114,0)&lt;53,"3rd/4th Girls",MATCH(AB167,AB$1:AB$114,0)&lt;67,"5th/6th Boys",MATCH(AB167,AB$1:AB$114,0)&lt;90,"5th/6th Girls",MATCH(AB167,AB$1:AB$114,0)&lt;107,"7th-9th Boys",MATCH(AB167,AB$1:AB$114,0)&lt;116,"7th-9th Girls")),"",_xlfn.IFS(MATCH(AB167,AB$1:AB$114,0)&lt;33,"3rd/4th Boys",MATCH(AB167,AB$1:AB$114,0)&lt;53,"3rd/4th Girls",MATCH(AB167,AB$1:AB$114,0)&lt;67,"5th/6th Boys",MATCH(AB167,AB$1:AB$114,0)&lt;90,"5th/6th Girls",MATCH(AB167,AB$1:AB$114,0)&lt;107,"7th-9th Boys",MATCH(AB167,AB$1:AB$114,0)&lt;116,"7th-9th Girls"))</f>
        <v>5th/6th Boys</v>
      </c>
      <c r="Z167" s="167">
        <v>0.35416666666666669</v>
      </c>
      <c r="AA167" s="168" t="s">
        <v>97</v>
      </c>
      <c r="AB167" s="169" t="str">
        <f t="shared" si="140"/>
        <v>8:30 AM MMS</v>
      </c>
      <c r="AC167" s="165" t="str" cm="1">
        <f t="array" ref="AC167">IF(ISNA(_xlfn.IFS(MATCH(AF167,AF$1:AF$114,0)&lt;33,"3rd/4th Boys",MATCH(AF167,AF$1:AF$114,0)&lt;53,"3rd/4th Girls",MATCH(AF167,AF$1:AF$114,0)&lt;67,"5th/6th Boys",MATCH(AF167,AF$1:AF$114,0)&lt;90,"5th/6th Girls",MATCH(AF167,AF$1:AF$114,0)&lt;107,"7th-9th Boys",MATCH(AF167,AF$1:AF$114,0)&lt;116,"7th-9th Girls")),"",_xlfn.IFS(MATCH(AF167,AF$1:AF$114,0)&lt;33,"3rd/4th Boys",MATCH(AF167,AF$1:AF$114,0)&lt;53,"3rd/4th Girls",MATCH(AF167,AF$1:AF$114,0)&lt;67,"5th/6th Boys",MATCH(AF167,AF$1:AF$114,0)&lt;90,"5th/6th Girls",MATCH(AF167,AF$1:AF$114,0)&lt;107,"7th-9th Boys",MATCH(AF167,AF$1:AF$114,0)&lt;116,"7th-9th Girls"))</f>
        <v/>
      </c>
      <c r="AD167" s="167">
        <v>0.35416666666666669</v>
      </c>
      <c r="AE167" s="168" t="s">
        <v>97</v>
      </c>
      <c r="AF167" s="170" t="str">
        <f t="shared" si="141"/>
        <v>8:30 AM MMS</v>
      </c>
    </row>
    <row r="168" spans="1:32" x14ac:dyDescent="0.3">
      <c r="A168" s="165" t="str" cm="1">
        <f t="array" ref="A168">IF(ISNA(_xlfn.IFS(MATCH(D168,D$1:D$114,0)&lt;33,"3rd/4th Boys",MATCH(D168,D$1:D$114,0)&lt;53,"3rd/4th Girls",MATCH(D168,D$1:D$114,0)&lt;67,"5th/6th Boys",MATCH(D168,D$1:D$114,0)&lt;90,"5th/6th Girls",MATCH(D168,D$1:D$114,0)&lt;107,"7th-9th Boys",MATCH(D168,D$1:D$114,0)&lt;116,"7th-9th Girls")),"",_xlfn.IFS(MATCH(D168,D$1:D$114,0)&lt;33,"3rd/4th Boys",MATCH(D168,D$1:D$114,0)&lt;53,"3rd/4th Girls",MATCH(D168,D$1:D$114,0)&lt;67,"5th/6th Boys",MATCH(D168,D$1:D$114,0)&lt;90,"5th/6th Girls",MATCH(D168,D$1:D$114,0)&lt;107,"7th-9th Boys",MATCH(D168,D$1:D$114,0)&lt;116,"7th-9th Girls"))</f>
        <v/>
      </c>
      <c r="B168" s="167">
        <v>0.40625</v>
      </c>
      <c r="C168" s="168" t="s">
        <v>97</v>
      </c>
      <c r="D168" s="169" t="str">
        <f t="shared" si="135"/>
        <v>9:45 AM MMS</v>
      </c>
      <c r="E168" s="166" t="str" cm="1">
        <f t="array" ref="E168">IF(ISNA(_xlfn.IFS(MATCH(H168,H$1:H$114,0)&lt;33,"3rd/4th Boys",MATCH(H168,H$1:H$114,0)&lt;53,"3rd/4th Girls",MATCH(H168,H$1:H$114,0)&lt;67,"5th/6th Boys",MATCH(H168,H$1:H$114,0)&lt;90,"5th/6th Girls",MATCH(H168,H$1:H$114,0)&lt;107,"7th-9th Boys",MATCH(H168,H$1:H$114,0)&lt;116,"7th-9th Girls")),"",_xlfn.IFS(MATCH(H168,H$1:H$114,0)&lt;33,"3rd/4th Boys",MATCH(H168,H$1:H$114,0)&lt;53,"3rd/4th Girls",MATCH(H168,H$1:H$114,0)&lt;67,"5th/6th Boys",MATCH(H168,H$1:H$114,0)&lt;90,"5th/6th Girls",MATCH(H168,H$1:H$114,0)&lt;107,"7th-9th Boys",MATCH(H168,H$1:H$114,0)&lt;116,"7th-9th Girls"))</f>
        <v>5th/6th Boys</v>
      </c>
      <c r="F168" s="167">
        <v>0.40625</v>
      </c>
      <c r="G168" s="168" t="s">
        <v>97</v>
      </c>
      <c r="H168" s="169" t="str">
        <f t="shared" si="142"/>
        <v>9:45 AM MMS</v>
      </c>
      <c r="I168" s="166" t="str" cm="1">
        <f t="array" ref="I168">IF(ISNA(_xlfn.IFS(MATCH(L168,L$1:L$114,0)&lt;33,"3rd/4th Boys",MATCH(L168,L$1:L$114,0)&lt;53,"3rd/4th Girls",MATCH(L168,L$1:L$114,0)&lt;67,"5th/6th Boys",MATCH(L168,L$1:L$114,0)&lt;90,"5th/6th Girls",MATCH(L168,L$1:L$114,0)&lt;107,"7th-9th Boys",MATCH(L168,L$1:L$114,0)&lt;116,"7th-9th Girls")),"",_xlfn.IFS(MATCH(L168,L$1:L$114,0)&lt;33,"3rd/4th Boys",MATCH(L168,L$1:L$114,0)&lt;53,"3rd/4th Girls",MATCH(L168,L$1:L$114,0)&lt;67,"5th/6th Boys",MATCH(L168,L$1:L$114,0)&lt;90,"5th/6th Girls",MATCH(L168,L$1:L$114,0)&lt;107,"7th-9th Boys",MATCH(L168,L$1:L$114,0)&lt;116,"7th-9th Girls"))</f>
        <v>5th/6th Boys</v>
      </c>
      <c r="J168" s="167">
        <v>0.40625</v>
      </c>
      <c r="K168" s="168" t="s">
        <v>97</v>
      </c>
      <c r="L168" s="169" t="str">
        <f t="shared" si="136"/>
        <v>9:45 AM MMS</v>
      </c>
      <c r="M168" s="166" t="str" cm="1">
        <f t="array" ref="M168">IF(ISNA(_xlfn.IFS(MATCH(P168,P$1:P$114,0)&lt;33,"3rd/4th Boys",MATCH(P168,P$1:P$114,0)&lt;53,"3rd/4th Girls",MATCH(P168,P$1:P$114,0)&lt;67,"5th/6th Boys",MATCH(P168,P$1:P$114,0)&lt;90,"5th/6th Girls",MATCH(P168,P$1:P$114,0)&lt;107,"7th-9th Boys",MATCH(P168,P$1:P$114,0)&lt;116,"7th-9th Girls")),"",_xlfn.IFS(MATCH(P168,P$1:P$114,0)&lt;33,"3rd/4th Boys",MATCH(P168,P$1:P$114,0)&lt;53,"3rd/4th Girls",MATCH(P168,P$1:P$114,0)&lt;67,"5th/6th Boys",MATCH(P168,P$1:P$114,0)&lt;90,"5th/6th Girls",MATCH(P168,P$1:P$114,0)&lt;107,"7th-9th Boys",MATCH(P168,P$1:P$114,0)&lt;116,"7th-9th Girls"))</f>
        <v>5th/6th Boys</v>
      </c>
      <c r="N168" s="167">
        <v>0.40625</v>
      </c>
      <c r="O168" s="168" t="s">
        <v>97</v>
      </c>
      <c r="P168" s="169" t="str">
        <f t="shared" si="137"/>
        <v>9:45 AM MMS</v>
      </c>
      <c r="Q168" s="165" t="str" cm="1">
        <f t="array" ref="Q168">IF(ISNA(_xlfn.IFS(MATCH(T168,T$1:T$114,0)&lt;33,"3rd/4th Boys",MATCH(T168,T$1:T$114,0)&lt;53,"3rd/4th Girls",MATCH(T168,T$1:T$114,0)&lt;67,"5th/6th Boys",MATCH(T168,T$1:T$114,0)&lt;90,"5th/6th Girls",MATCH(T168,T$1:T$114,0)&lt;107,"7th-9th Boys",MATCH(T168,T$1:T$114,0)&lt;116,"7th-9th Girls")),"",_xlfn.IFS(MATCH(T168,T$1:T$114,0)&lt;33,"3rd/4th Boys",MATCH(T168,T$1:T$114,0)&lt;53,"3rd/4th Girls",MATCH(T168,T$1:T$114,0)&lt;67,"5th/6th Boys",MATCH(T168,T$1:T$114,0)&lt;90,"5th/6th Girls",MATCH(T168,T$1:T$114,0)&lt;107,"7th-9th Boys",MATCH(T168,T$1:T$114,0)&lt;116,"7th-9th Girls"))</f>
        <v/>
      </c>
      <c r="R168" s="167">
        <v>0.40625</v>
      </c>
      <c r="S168" s="168" t="s">
        <v>97</v>
      </c>
      <c r="T168" s="169" t="str">
        <f t="shared" si="138"/>
        <v>9:45 AM MMS</v>
      </c>
      <c r="U168" s="166" t="str" cm="1">
        <f t="array" ref="U168">IF(ISNA(_xlfn.IFS(MATCH(X168,X$1:X$114,0)&lt;33,"3rd/4th Boys",MATCH(X168,X$1:X$114,0)&lt;53,"3rd/4th Girls",MATCH(X168,X$1:X$114,0)&lt;67,"5th/6th Boys",MATCH(X168,X$1:X$114,0)&lt;90,"5th/6th Girls",MATCH(X168,X$1:X$114,0)&lt;107,"7th-9th Boys",MATCH(X168,X$1:X$114,0)&lt;116,"7th-9th Girls")),"",_xlfn.IFS(MATCH(X168,X$1:X$114,0)&lt;33,"3rd/4th Boys",MATCH(X168,X$1:X$114,0)&lt;53,"3rd/4th Girls",MATCH(X168,X$1:X$114,0)&lt;67,"5th/6th Boys",MATCH(X168,X$1:X$114,0)&lt;90,"5th/6th Girls",MATCH(X168,X$1:X$114,0)&lt;107,"7th-9th Boys",MATCH(X168,X$1:X$114,0)&lt;116,"7th-9th Girls"))</f>
        <v>5th/6th Boys</v>
      </c>
      <c r="V168" s="167">
        <v>0.40625</v>
      </c>
      <c r="W168" s="168" t="s">
        <v>97</v>
      </c>
      <c r="X168" s="169" t="str">
        <f t="shared" si="139"/>
        <v>9:45 AM MMS</v>
      </c>
      <c r="Y168" s="166" t="str" cm="1">
        <f t="array" ref="Y168">IF(ISNA(_xlfn.IFS(MATCH(AB168,AB$1:AB$114,0)&lt;33,"3rd/4th Boys",MATCH(AB168,AB$1:AB$114,0)&lt;53,"3rd/4th Girls",MATCH(AB168,AB$1:AB$114,0)&lt;67,"5th/6th Boys",MATCH(AB168,AB$1:AB$114,0)&lt;90,"5th/6th Girls",MATCH(AB168,AB$1:AB$114,0)&lt;107,"7th-9th Boys",MATCH(AB168,AB$1:AB$114,0)&lt;116,"7th-9th Girls")),"",_xlfn.IFS(MATCH(AB168,AB$1:AB$114,0)&lt;33,"3rd/4th Boys",MATCH(AB168,AB$1:AB$114,0)&lt;53,"3rd/4th Girls",MATCH(AB168,AB$1:AB$114,0)&lt;67,"5th/6th Boys",MATCH(AB168,AB$1:AB$114,0)&lt;90,"5th/6th Girls",MATCH(AB168,AB$1:AB$114,0)&lt;107,"7th-9th Boys",MATCH(AB168,AB$1:AB$114,0)&lt;116,"7th-9th Girls"))</f>
        <v>5th/6th Boys</v>
      </c>
      <c r="Z168" s="167">
        <v>0.40625</v>
      </c>
      <c r="AA168" s="168" t="s">
        <v>97</v>
      </c>
      <c r="AB168" s="169" t="str">
        <f t="shared" si="140"/>
        <v>9:45 AM MMS</v>
      </c>
      <c r="AC168" s="165" t="str" cm="1">
        <f t="array" ref="AC168">IF(ISNA(_xlfn.IFS(MATCH(AF168,AF$1:AF$114,0)&lt;33,"3rd/4th Boys",MATCH(AF168,AF$1:AF$114,0)&lt;53,"3rd/4th Girls",MATCH(AF168,AF$1:AF$114,0)&lt;67,"5th/6th Boys",MATCH(AF168,AF$1:AF$114,0)&lt;90,"5th/6th Girls",MATCH(AF168,AF$1:AF$114,0)&lt;107,"7th-9th Boys",MATCH(AF168,AF$1:AF$114,0)&lt;116,"7th-9th Girls")),"",_xlfn.IFS(MATCH(AF168,AF$1:AF$114,0)&lt;33,"3rd/4th Boys",MATCH(AF168,AF$1:AF$114,0)&lt;53,"3rd/4th Girls",MATCH(AF168,AF$1:AF$114,0)&lt;67,"5th/6th Boys",MATCH(AF168,AF$1:AF$114,0)&lt;90,"5th/6th Girls",MATCH(AF168,AF$1:AF$114,0)&lt;107,"7th-9th Boys",MATCH(AF168,AF$1:AF$114,0)&lt;116,"7th-9th Girls"))</f>
        <v/>
      </c>
      <c r="AD168" s="167">
        <v>0.40625</v>
      </c>
      <c r="AE168" s="168" t="s">
        <v>97</v>
      </c>
      <c r="AF168" s="170" t="str">
        <f t="shared" si="141"/>
        <v>9:45 AM MMS</v>
      </c>
    </row>
    <row r="169" spans="1:32" x14ac:dyDescent="0.3">
      <c r="A169" s="165" t="str" cm="1">
        <f t="array" ref="A169">IF(ISNA(_xlfn.IFS(MATCH(D169,D$1:D$114,0)&lt;33,"3rd/4th Boys",MATCH(D169,D$1:D$114,0)&lt;53,"3rd/4th Girls",MATCH(D169,D$1:D$114,0)&lt;67,"5th/6th Boys",MATCH(D169,D$1:D$114,0)&lt;90,"5th/6th Girls",MATCH(D169,D$1:D$114,0)&lt;107,"7th-9th Boys",MATCH(D169,D$1:D$114,0)&lt;116,"7th-9th Girls")),"",_xlfn.IFS(MATCH(D169,D$1:D$114,0)&lt;33,"3rd/4th Boys",MATCH(D169,D$1:D$114,0)&lt;53,"3rd/4th Girls",MATCH(D169,D$1:D$114,0)&lt;67,"5th/6th Boys",MATCH(D169,D$1:D$114,0)&lt;90,"5th/6th Girls",MATCH(D169,D$1:D$114,0)&lt;107,"7th-9th Boys",MATCH(D169,D$1:D$114,0)&lt;116,"7th-9th Girls"))</f>
        <v/>
      </c>
      <c r="B169" s="167">
        <v>0.45833333333333331</v>
      </c>
      <c r="C169" s="168" t="s">
        <v>97</v>
      </c>
      <c r="D169" s="169" t="str">
        <f t="shared" si="135"/>
        <v>11:00 AM MMS</v>
      </c>
      <c r="E169" s="166" t="str" cm="1">
        <f t="array" ref="E169">IF(ISNA(_xlfn.IFS(MATCH(H169,H$1:H$114,0)&lt;33,"3rd/4th Boys",MATCH(H169,H$1:H$114,0)&lt;53,"3rd/4th Girls",MATCH(H169,H$1:H$114,0)&lt;67,"5th/6th Boys",MATCH(H169,H$1:H$114,0)&lt;90,"5th/6th Girls",MATCH(H169,H$1:H$114,0)&lt;107,"7th-9th Boys",MATCH(H169,H$1:H$114,0)&lt;116,"7th-9th Girls")),"",_xlfn.IFS(MATCH(H169,H$1:H$114,0)&lt;33,"3rd/4th Boys",MATCH(H169,H$1:H$114,0)&lt;53,"3rd/4th Girls",MATCH(H169,H$1:H$114,0)&lt;67,"5th/6th Boys",MATCH(H169,H$1:H$114,0)&lt;90,"5th/6th Girls",MATCH(H169,H$1:H$114,0)&lt;107,"7th-9th Boys",MATCH(H169,H$1:H$114,0)&lt;116,"7th-9th Girls"))</f>
        <v>5th/6th Boys</v>
      </c>
      <c r="F169" s="167">
        <v>0.45833333333333331</v>
      </c>
      <c r="G169" s="168" t="s">
        <v>97</v>
      </c>
      <c r="H169" s="169" t="str">
        <f t="shared" si="142"/>
        <v>11:00 AM MMS</v>
      </c>
      <c r="I169" s="166" t="str" cm="1">
        <f t="array" ref="I169">IF(ISNA(_xlfn.IFS(MATCH(L169,L$1:L$114,0)&lt;33,"3rd/4th Boys",MATCH(L169,L$1:L$114,0)&lt;53,"3rd/4th Girls",MATCH(L169,L$1:L$114,0)&lt;67,"5th/6th Boys",MATCH(L169,L$1:L$114,0)&lt;90,"5th/6th Girls",MATCH(L169,L$1:L$114,0)&lt;107,"7th-9th Boys",MATCH(L169,L$1:L$114,0)&lt;116,"7th-9th Girls")),"",_xlfn.IFS(MATCH(L169,L$1:L$114,0)&lt;33,"3rd/4th Boys",MATCH(L169,L$1:L$114,0)&lt;53,"3rd/4th Girls",MATCH(L169,L$1:L$114,0)&lt;67,"5th/6th Boys",MATCH(L169,L$1:L$114,0)&lt;90,"5th/6th Girls",MATCH(L169,L$1:L$114,0)&lt;107,"7th-9th Boys",MATCH(L169,L$1:L$114,0)&lt;116,"7th-9th Girls"))</f>
        <v>5th/6th Boys</v>
      </c>
      <c r="J169" s="167">
        <v>0.45833333333333331</v>
      </c>
      <c r="K169" s="168" t="s">
        <v>97</v>
      </c>
      <c r="L169" s="169" t="str">
        <f t="shared" si="136"/>
        <v>11:00 AM MMS</v>
      </c>
      <c r="M169" s="166" t="str" cm="1">
        <f t="array" ref="M169">IF(ISNA(_xlfn.IFS(MATCH(P169,P$1:P$114,0)&lt;33,"3rd/4th Boys",MATCH(P169,P$1:P$114,0)&lt;53,"3rd/4th Girls",MATCH(P169,P$1:P$114,0)&lt;67,"5th/6th Boys",MATCH(P169,P$1:P$114,0)&lt;90,"5th/6th Girls",MATCH(P169,P$1:P$114,0)&lt;107,"7th-9th Boys",MATCH(P169,P$1:P$114,0)&lt;116,"7th-9th Girls")),"",_xlfn.IFS(MATCH(P169,P$1:P$114,0)&lt;33,"3rd/4th Boys",MATCH(P169,P$1:P$114,0)&lt;53,"3rd/4th Girls",MATCH(P169,P$1:P$114,0)&lt;67,"5th/6th Boys",MATCH(P169,P$1:P$114,0)&lt;90,"5th/6th Girls",MATCH(P169,P$1:P$114,0)&lt;107,"7th-9th Boys",MATCH(P169,P$1:P$114,0)&lt;116,"7th-9th Girls"))</f>
        <v>5th/6th Boys</v>
      </c>
      <c r="N169" s="167">
        <v>0.45833333333333331</v>
      </c>
      <c r="O169" s="168" t="s">
        <v>97</v>
      </c>
      <c r="P169" s="169" t="str">
        <f t="shared" si="137"/>
        <v>11:00 AM MMS</v>
      </c>
      <c r="Q169" s="165" t="str" cm="1">
        <f t="array" ref="Q169">IF(ISNA(_xlfn.IFS(MATCH(T169,T$1:T$114,0)&lt;33,"3rd/4th Boys",MATCH(T169,T$1:T$114,0)&lt;53,"3rd/4th Girls",MATCH(T169,T$1:T$114,0)&lt;67,"5th/6th Boys",MATCH(T169,T$1:T$114,0)&lt;90,"5th/6th Girls",MATCH(T169,T$1:T$114,0)&lt;107,"7th-9th Boys",MATCH(T169,T$1:T$114,0)&lt;116,"7th-9th Girls")),"",_xlfn.IFS(MATCH(T169,T$1:T$114,0)&lt;33,"3rd/4th Boys",MATCH(T169,T$1:T$114,0)&lt;53,"3rd/4th Girls",MATCH(T169,T$1:T$114,0)&lt;67,"5th/6th Boys",MATCH(T169,T$1:T$114,0)&lt;90,"5th/6th Girls",MATCH(T169,T$1:T$114,0)&lt;107,"7th-9th Boys",MATCH(T169,T$1:T$114,0)&lt;116,"7th-9th Girls"))</f>
        <v/>
      </c>
      <c r="R169" s="167">
        <v>0.45833333333333331</v>
      </c>
      <c r="S169" s="168" t="s">
        <v>97</v>
      </c>
      <c r="T169" s="169" t="str">
        <f t="shared" si="138"/>
        <v>11:00 AM MMS</v>
      </c>
      <c r="U169" s="166" t="str" cm="1">
        <f t="array" ref="U169">IF(ISNA(_xlfn.IFS(MATCH(X169,X$1:X$114,0)&lt;33,"3rd/4th Boys",MATCH(X169,X$1:X$114,0)&lt;53,"3rd/4th Girls",MATCH(X169,X$1:X$114,0)&lt;67,"5th/6th Boys",MATCH(X169,X$1:X$114,0)&lt;90,"5th/6th Girls",MATCH(X169,X$1:X$114,0)&lt;107,"7th-9th Boys",MATCH(X169,X$1:X$114,0)&lt;116,"7th-9th Girls")),"",_xlfn.IFS(MATCH(X169,X$1:X$114,0)&lt;33,"3rd/4th Boys",MATCH(X169,X$1:X$114,0)&lt;53,"3rd/4th Girls",MATCH(X169,X$1:X$114,0)&lt;67,"5th/6th Boys",MATCH(X169,X$1:X$114,0)&lt;90,"5th/6th Girls",MATCH(X169,X$1:X$114,0)&lt;107,"7th-9th Boys",MATCH(X169,X$1:X$114,0)&lt;116,"7th-9th Girls"))</f>
        <v>5th/6th Boys</v>
      </c>
      <c r="V169" s="167">
        <v>0.45833333333333331</v>
      </c>
      <c r="W169" s="168" t="s">
        <v>97</v>
      </c>
      <c r="X169" s="169" t="str">
        <f t="shared" si="139"/>
        <v>11:00 AM MMS</v>
      </c>
      <c r="Y169" s="166" t="str" cm="1">
        <f t="array" ref="Y169">IF(ISNA(_xlfn.IFS(MATCH(AB169,AB$1:AB$114,0)&lt;33,"3rd/4th Boys",MATCH(AB169,AB$1:AB$114,0)&lt;53,"3rd/4th Girls",MATCH(AB169,AB$1:AB$114,0)&lt;67,"5th/6th Boys",MATCH(AB169,AB$1:AB$114,0)&lt;90,"5th/6th Girls",MATCH(AB169,AB$1:AB$114,0)&lt;107,"7th-9th Boys",MATCH(AB169,AB$1:AB$114,0)&lt;116,"7th-9th Girls")),"",_xlfn.IFS(MATCH(AB169,AB$1:AB$114,0)&lt;33,"3rd/4th Boys",MATCH(AB169,AB$1:AB$114,0)&lt;53,"3rd/4th Girls",MATCH(AB169,AB$1:AB$114,0)&lt;67,"5th/6th Boys",MATCH(AB169,AB$1:AB$114,0)&lt;90,"5th/6th Girls",MATCH(AB169,AB$1:AB$114,0)&lt;107,"7th-9th Boys",MATCH(AB169,AB$1:AB$114,0)&lt;116,"7th-9th Girls"))</f>
        <v>7th-9th Boys</v>
      </c>
      <c r="Z169" s="167">
        <v>0.45833333333333331</v>
      </c>
      <c r="AA169" s="168" t="s">
        <v>97</v>
      </c>
      <c r="AB169" s="169" t="str">
        <f t="shared" si="140"/>
        <v>11:00 AM MMS</v>
      </c>
      <c r="AC169" s="165" t="str" cm="1">
        <f t="array" ref="AC169">IF(ISNA(_xlfn.IFS(MATCH(AF169,AF$1:AF$114,0)&lt;33,"3rd/4th Boys",MATCH(AF169,AF$1:AF$114,0)&lt;53,"3rd/4th Girls",MATCH(AF169,AF$1:AF$114,0)&lt;67,"5th/6th Boys",MATCH(AF169,AF$1:AF$114,0)&lt;90,"5th/6th Girls",MATCH(AF169,AF$1:AF$114,0)&lt;107,"7th-9th Boys",MATCH(AF169,AF$1:AF$114,0)&lt;116,"7th-9th Girls")),"",_xlfn.IFS(MATCH(AF169,AF$1:AF$114,0)&lt;33,"3rd/4th Boys",MATCH(AF169,AF$1:AF$114,0)&lt;53,"3rd/4th Girls",MATCH(AF169,AF$1:AF$114,0)&lt;67,"5th/6th Boys",MATCH(AF169,AF$1:AF$114,0)&lt;90,"5th/6th Girls",MATCH(AF169,AF$1:AF$114,0)&lt;107,"7th-9th Boys",MATCH(AF169,AF$1:AF$114,0)&lt;116,"7th-9th Girls"))</f>
        <v/>
      </c>
      <c r="AD169" s="167">
        <v>0.45833333333333331</v>
      </c>
      <c r="AE169" s="168" t="s">
        <v>97</v>
      </c>
      <c r="AF169" s="170" t="str">
        <f t="shared" si="141"/>
        <v>11:00 AM MMS</v>
      </c>
    </row>
    <row r="170" spans="1:32" x14ac:dyDescent="0.3">
      <c r="A170" s="165" t="str" cm="1">
        <f t="array" ref="A170">IF(ISNA(_xlfn.IFS(MATCH(D170,D$1:D$114,0)&lt;33,"3rd/4th Boys",MATCH(D170,D$1:D$114,0)&lt;53,"3rd/4th Girls",MATCH(D170,D$1:D$114,0)&lt;67,"5th/6th Boys",MATCH(D170,D$1:D$114,0)&lt;90,"5th/6th Girls",MATCH(D170,D$1:D$114,0)&lt;107,"7th-9th Boys",MATCH(D170,D$1:D$114,0)&lt;116,"7th-9th Girls")),"",_xlfn.IFS(MATCH(D170,D$1:D$114,0)&lt;33,"3rd/4th Boys",MATCH(D170,D$1:D$114,0)&lt;53,"3rd/4th Girls",MATCH(D170,D$1:D$114,0)&lt;67,"5th/6th Boys",MATCH(D170,D$1:D$114,0)&lt;90,"5th/6th Girls",MATCH(D170,D$1:D$114,0)&lt;107,"7th-9th Boys",MATCH(D170,D$1:D$114,0)&lt;116,"7th-9th Girls"))</f>
        <v/>
      </c>
      <c r="B170" s="167">
        <v>0.51041666666666663</v>
      </c>
      <c r="C170" s="168" t="s">
        <v>97</v>
      </c>
      <c r="D170" s="169" t="str">
        <f t="shared" si="135"/>
        <v>12:15 PM MMS</v>
      </c>
      <c r="E170" s="166" t="str" cm="1">
        <f t="array" ref="E170">IF(ISNA(_xlfn.IFS(MATCH(H170,H$1:H$114,0)&lt;33,"3rd/4th Boys",MATCH(H170,H$1:H$114,0)&lt;53,"3rd/4th Girls",MATCH(H170,H$1:H$114,0)&lt;67,"5th/6th Boys",MATCH(H170,H$1:H$114,0)&lt;90,"5th/6th Girls",MATCH(H170,H$1:H$114,0)&lt;107,"7th-9th Boys",MATCH(H170,H$1:H$114,0)&lt;116,"7th-9th Girls")),"",_xlfn.IFS(MATCH(H170,H$1:H$114,0)&lt;33,"3rd/4th Boys",MATCH(H170,H$1:H$114,0)&lt;53,"3rd/4th Girls",MATCH(H170,H$1:H$114,0)&lt;67,"5th/6th Boys",MATCH(H170,H$1:H$114,0)&lt;90,"5th/6th Girls",MATCH(H170,H$1:H$114,0)&lt;107,"7th-9th Boys",MATCH(H170,H$1:H$114,0)&lt;116,"7th-9th Girls"))</f>
        <v>5th/6th Boys</v>
      </c>
      <c r="F170" s="167">
        <v>0.51041666666666663</v>
      </c>
      <c r="G170" s="168" t="s">
        <v>97</v>
      </c>
      <c r="H170" s="169" t="str">
        <f t="shared" si="142"/>
        <v>12:15 PM MMS</v>
      </c>
      <c r="I170" s="166" t="str" cm="1">
        <f t="array" ref="I170">IF(ISNA(_xlfn.IFS(MATCH(L170,L$1:L$114,0)&lt;33,"3rd/4th Boys",MATCH(L170,L$1:L$114,0)&lt;53,"3rd/4th Girls",MATCH(L170,L$1:L$114,0)&lt;67,"5th/6th Boys",MATCH(L170,L$1:L$114,0)&lt;90,"5th/6th Girls",MATCH(L170,L$1:L$114,0)&lt;107,"7th-9th Boys",MATCH(L170,L$1:L$114,0)&lt;116,"7th-9th Girls")),"",_xlfn.IFS(MATCH(L170,L$1:L$114,0)&lt;33,"3rd/4th Boys",MATCH(L170,L$1:L$114,0)&lt;53,"3rd/4th Girls",MATCH(L170,L$1:L$114,0)&lt;67,"5th/6th Boys",MATCH(L170,L$1:L$114,0)&lt;90,"5th/6th Girls",MATCH(L170,L$1:L$114,0)&lt;107,"7th-9th Boys",MATCH(L170,L$1:L$114,0)&lt;116,"7th-9th Girls"))</f>
        <v>7th-9th Boys</v>
      </c>
      <c r="J170" s="167">
        <v>0.51041666666666663</v>
      </c>
      <c r="K170" s="168" t="s">
        <v>97</v>
      </c>
      <c r="L170" s="169" t="str">
        <f t="shared" si="136"/>
        <v>12:15 PM MMS</v>
      </c>
      <c r="M170" s="166" t="str" cm="1">
        <f t="array" ref="M170">IF(ISNA(_xlfn.IFS(MATCH(P170,P$1:P$114,0)&lt;33,"3rd/4th Boys",MATCH(P170,P$1:P$114,0)&lt;53,"3rd/4th Girls",MATCH(P170,P$1:P$114,0)&lt;67,"5th/6th Boys",MATCH(P170,P$1:P$114,0)&lt;90,"5th/6th Girls",MATCH(P170,P$1:P$114,0)&lt;107,"7th-9th Boys",MATCH(P170,P$1:P$114,0)&lt;116,"7th-9th Girls")),"",_xlfn.IFS(MATCH(P170,P$1:P$114,0)&lt;33,"3rd/4th Boys",MATCH(P170,P$1:P$114,0)&lt;53,"3rd/4th Girls",MATCH(P170,P$1:P$114,0)&lt;67,"5th/6th Boys",MATCH(P170,P$1:P$114,0)&lt;90,"5th/6th Girls",MATCH(P170,P$1:P$114,0)&lt;107,"7th-9th Boys",MATCH(P170,P$1:P$114,0)&lt;116,"7th-9th Girls"))</f>
        <v>7th-9th Boys</v>
      </c>
      <c r="N170" s="167">
        <v>0.51041666666666663</v>
      </c>
      <c r="O170" s="168" t="s">
        <v>97</v>
      </c>
      <c r="P170" s="169" t="str">
        <f t="shared" si="137"/>
        <v>12:15 PM MMS</v>
      </c>
      <c r="Q170" s="165" t="str" cm="1">
        <f t="array" ref="Q170">IF(ISNA(_xlfn.IFS(MATCH(T170,T$1:T$114,0)&lt;33,"3rd/4th Boys",MATCH(T170,T$1:T$114,0)&lt;53,"3rd/4th Girls",MATCH(T170,T$1:T$114,0)&lt;67,"5th/6th Boys",MATCH(T170,T$1:T$114,0)&lt;90,"5th/6th Girls",MATCH(T170,T$1:T$114,0)&lt;107,"7th-9th Boys",MATCH(T170,T$1:T$114,0)&lt;116,"7th-9th Girls")),"",_xlfn.IFS(MATCH(T170,T$1:T$114,0)&lt;33,"3rd/4th Boys",MATCH(T170,T$1:T$114,0)&lt;53,"3rd/4th Girls",MATCH(T170,T$1:T$114,0)&lt;67,"5th/6th Boys",MATCH(T170,T$1:T$114,0)&lt;90,"5th/6th Girls",MATCH(T170,T$1:T$114,0)&lt;107,"7th-9th Boys",MATCH(T170,T$1:T$114,0)&lt;116,"7th-9th Girls"))</f>
        <v/>
      </c>
      <c r="R170" s="167">
        <v>0.51041666666666663</v>
      </c>
      <c r="S170" s="168" t="s">
        <v>97</v>
      </c>
      <c r="T170" s="169" t="str">
        <f t="shared" si="138"/>
        <v>12:15 PM MMS</v>
      </c>
      <c r="U170" s="166" t="str" cm="1">
        <f t="array" ref="U170">IF(ISNA(_xlfn.IFS(MATCH(X170,X$1:X$114,0)&lt;33,"3rd/4th Boys",MATCH(X170,X$1:X$114,0)&lt;53,"3rd/4th Girls",MATCH(X170,X$1:X$114,0)&lt;67,"5th/6th Boys",MATCH(X170,X$1:X$114,0)&lt;90,"5th/6th Girls",MATCH(X170,X$1:X$114,0)&lt;107,"7th-9th Boys",MATCH(X170,X$1:X$114,0)&lt;116,"7th-9th Girls")),"",_xlfn.IFS(MATCH(X170,X$1:X$114,0)&lt;33,"3rd/4th Boys",MATCH(X170,X$1:X$114,0)&lt;53,"3rd/4th Girls",MATCH(X170,X$1:X$114,0)&lt;67,"5th/6th Boys",MATCH(X170,X$1:X$114,0)&lt;90,"5th/6th Girls",MATCH(X170,X$1:X$114,0)&lt;107,"7th-9th Boys",MATCH(X170,X$1:X$114,0)&lt;116,"7th-9th Girls"))</f>
        <v>5th/6th Boys</v>
      </c>
      <c r="V170" s="167">
        <v>0.51041666666666663</v>
      </c>
      <c r="W170" s="168" t="s">
        <v>97</v>
      </c>
      <c r="X170" s="169" t="str">
        <f t="shared" si="139"/>
        <v>12:15 PM MMS</v>
      </c>
      <c r="Y170" s="166" t="str" cm="1">
        <f t="array" ref="Y170">IF(ISNA(_xlfn.IFS(MATCH(AB170,AB$1:AB$114,0)&lt;33,"3rd/4th Boys",MATCH(AB170,AB$1:AB$114,0)&lt;53,"3rd/4th Girls",MATCH(AB170,AB$1:AB$114,0)&lt;67,"5th/6th Boys",MATCH(AB170,AB$1:AB$114,0)&lt;90,"5th/6th Girls",MATCH(AB170,AB$1:AB$114,0)&lt;107,"7th-9th Boys",MATCH(AB170,AB$1:AB$114,0)&lt;116,"7th-9th Girls")),"",_xlfn.IFS(MATCH(AB170,AB$1:AB$114,0)&lt;33,"3rd/4th Boys",MATCH(AB170,AB$1:AB$114,0)&lt;53,"3rd/4th Girls",MATCH(AB170,AB$1:AB$114,0)&lt;67,"5th/6th Boys",MATCH(AB170,AB$1:AB$114,0)&lt;90,"5th/6th Girls",MATCH(AB170,AB$1:AB$114,0)&lt;107,"7th-9th Boys",MATCH(AB170,AB$1:AB$114,0)&lt;116,"7th-9th Girls"))</f>
        <v>7th-9th Boys</v>
      </c>
      <c r="Z170" s="167">
        <v>0.51041666666666663</v>
      </c>
      <c r="AA170" s="168" t="s">
        <v>97</v>
      </c>
      <c r="AB170" s="169" t="str">
        <f t="shared" si="140"/>
        <v>12:15 PM MMS</v>
      </c>
      <c r="AC170" s="165" t="str" cm="1">
        <f t="array" ref="AC170">IF(ISNA(_xlfn.IFS(MATCH(AF170,AF$1:AF$114,0)&lt;33,"3rd/4th Boys",MATCH(AF170,AF$1:AF$114,0)&lt;53,"3rd/4th Girls",MATCH(AF170,AF$1:AF$114,0)&lt;67,"5th/6th Boys",MATCH(AF170,AF$1:AF$114,0)&lt;90,"5th/6th Girls",MATCH(AF170,AF$1:AF$114,0)&lt;107,"7th-9th Boys",MATCH(AF170,AF$1:AF$114,0)&lt;116,"7th-9th Girls")),"",_xlfn.IFS(MATCH(AF170,AF$1:AF$114,0)&lt;33,"3rd/4th Boys",MATCH(AF170,AF$1:AF$114,0)&lt;53,"3rd/4th Girls",MATCH(AF170,AF$1:AF$114,0)&lt;67,"5th/6th Boys",MATCH(AF170,AF$1:AF$114,0)&lt;90,"5th/6th Girls",MATCH(AF170,AF$1:AF$114,0)&lt;107,"7th-9th Boys",MATCH(AF170,AF$1:AF$114,0)&lt;116,"7th-9th Girls"))</f>
        <v/>
      </c>
      <c r="AD170" s="167">
        <v>0.51041666666666663</v>
      </c>
      <c r="AE170" s="168" t="s">
        <v>97</v>
      </c>
      <c r="AF170" s="170" t="str">
        <f t="shared" si="141"/>
        <v>12:15 PM MMS</v>
      </c>
    </row>
    <row r="171" spans="1:32" x14ac:dyDescent="0.3">
      <c r="A171" s="165" t="str" cm="1">
        <f t="array" ref="A171">IF(ISNA(_xlfn.IFS(MATCH(D171,D$1:D$114,0)&lt;33,"3rd/4th Boys",MATCH(D171,D$1:D$114,0)&lt;53,"3rd/4th Girls",MATCH(D171,D$1:D$114,0)&lt;67,"5th/6th Boys",MATCH(D171,D$1:D$114,0)&lt;90,"5th/6th Girls",MATCH(D171,D$1:D$114,0)&lt;107,"7th-9th Boys",MATCH(D171,D$1:D$114,0)&lt;116,"7th-9th Girls")),"",_xlfn.IFS(MATCH(D171,D$1:D$114,0)&lt;33,"3rd/4th Boys",MATCH(D171,D$1:D$114,0)&lt;53,"3rd/4th Girls",MATCH(D171,D$1:D$114,0)&lt;67,"5th/6th Boys",MATCH(D171,D$1:D$114,0)&lt;90,"5th/6th Girls",MATCH(D171,D$1:D$114,0)&lt;107,"7th-9th Boys",MATCH(D171,D$1:D$114,0)&lt;116,"7th-9th Girls"))</f>
        <v/>
      </c>
      <c r="B171" s="167">
        <v>0.5625</v>
      </c>
      <c r="C171" s="168" t="s">
        <v>97</v>
      </c>
      <c r="D171" s="169" t="str">
        <f>TEXT(B171,"h:mm AM/PM")&amp;" "&amp;C171</f>
        <v>1:30 PM MMS</v>
      </c>
      <c r="E171" s="166" t="str" cm="1">
        <f t="array" ref="E171">IF(ISNA(_xlfn.IFS(MATCH(H171,H$1:H$114,0)&lt;33,"3rd/4th Boys",MATCH(H171,H$1:H$114,0)&lt;53,"3rd/4th Girls",MATCH(H171,H$1:H$114,0)&lt;67,"5th/6th Boys",MATCH(H171,H$1:H$114,0)&lt;90,"5th/6th Girls",MATCH(H171,H$1:H$114,0)&lt;107,"7th-9th Boys",MATCH(H171,H$1:H$114,0)&lt;116,"7th-9th Girls")),"",_xlfn.IFS(MATCH(H171,H$1:H$114,0)&lt;33,"3rd/4th Boys",MATCH(H171,H$1:H$114,0)&lt;53,"3rd/4th Girls",MATCH(H171,H$1:H$114,0)&lt;67,"5th/6th Boys",MATCH(H171,H$1:H$114,0)&lt;90,"5th/6th Girls",MATCH(H171,H$1:H$114,0)&lt;107,"7th-9th Boys",MATCH(H171,H$1:H$114,0)&lt;116,"7th-9th Girls"))</f>
        <v>7th-9th Boys</v>
      </c>
      <c r="F171" s="167">
        <v>0.5625</v>
      </c>
      <c r="G171" s="168" t="s">
        <v>97</v>
      </c>
      <c r="H171" s="169" t="str">
        <f t="shared" si="142"/>
        <v>1:30 PM MMS</v>
      </c>
      <c r="I171" s="166" t="str" cm="1">
        <f t="array" ref="I171">IF(ISNA(_xlfn.IFS(MATCH(L171,L$1:L$114,0)&lt;33,"3rd/4th Boys",MATCH(L171,L$1:L$114,0)&lt;53,"3rd/4th Girls",MATCH(L171,L$1:L$114,0)&lt;67,"5th/6th Boys",MATCH(L171,L$1:L$114,0)&lt;90,"5th/6th Girls",MATCH(L171,L$1:L$114,0)&lt;107,"7th-9th Boys",MATCH(L171,L$1:L$114,0)&lt;116,"7th-9th Girls")),"",_xlfn.IFS(MATCH(L171,L$1:L$114,0)&lt;33,"3rd/4th Boys",MATCH(L171,L$1:L$114,0)&lt;53,"3rd/4th Girls",MATCH(L171,L$1:L$114,0)&lt;67,"5th/6th Boys",MATCH(L171,L$1:L$114,0)&lt;90,"5th/6th Girls",MATCH(L171,L$1:L$114,0)&lt;107,"7th-9th Boys",MATCH(L171,L$1:L$114,0)&lt;116,"7th-9th Girls"))</f>
        <v>7th-9th Boys</v>
      </c>
      <c r="J171" s="167">
        <v>0.5625</v>
      </c>
      <c r="K171" s="168" t="s">
        <v>97</v>
      </c>
      <c r="L171" s="169" t="str">
        <f t="shared" si="136"/>
        <v>1:30 PM MMS</v>
      </c>
      <c r="M171" s="166" t="str" cm="1">
        <f t="array" ref="M171">IF(ISNA(_xlfn.IFS(MATCH(P171,P$1:P$114,0)&lt;33,"3rd/4th Boys",MATCH(P171,P$1:P$114,0)&lt;53,"3rd/4th Girls",MATCH(P171,P$1:P$114,0)&lt;67,"5th/6th Boys",MATCH(P171,P$1:P$114,0)&lt;90,"5th/6th Girls",MATCH(P171,P$1:P$114,0)&lt;107,"7th-9th Boys",MATCH(P171,P$1:P$114,0)&lt;116,"7th-9th Girls")),"",_xlfn.IFS(MATCH(P171,P$1:P$114,0)&lt;33,"3rd/4th Boys",MATCH(P171,P$1:P$114,0)&lt;53,"3rd/4th Girls",MATCH(P171,P$1:P$114,0)&lt;67,"5th/6th Boys",MATCH(P171,P$1:P$114,0)&lt;90,"5th/6th Girls",MATCH(P171,P$1:P$114,0)&lt;107,"7th-9th Boys",MATCH(P171,P$1:P$114,0)&lt;116,"7th-9th Girls"))</f>
        <v>7th-9th Boys</v>
      </c>
      <c r="N171" s="167">
        <v>0.5625</v>
      </c>
      <c r="O171" s="168" t="s">
        <v>97</v>
      </c>
      <c r="P171" s="169" t="str">
        <f t="shared" si="137"/>
        <v>1:30 PM MMS</v>
      </c>
      <c r="Q171" s="165" t="str" cm="1">
        <f t="array" ref="Q171">IF(ISNA(_xlfn.IFS(MATCH(T171,T$1:T$114,0)&lt;33,"3rd/4th Boys",MATCH(T171,T$1:T$114,0)&lt;53,"3rd/4th Girls",MATCH(T171,T$1:T$114,0)&lt;67,"5th/6th Boys",MATCH(T171,T$1:T$114,0)&lt;90,"5th/6th Girls",MATCH(T171,T$1:T$114,0)&lt;107,"7th-9th Boys",MATCH(T171,T$1:T$114,0)&lt;116,"7th-9th Girls")),"",_xlfn.IFS(MATCH(T171,T$1:T$114,0)&lt;33,"3rd/4th Boys",MATCH(T171,T$1:T$114,0)&lt;53,"3rd/4th Girls",MATCH(T171,T$1:T$114,0)&lt;67,"5th/6th Boys",MATCH(T171,T$1:T$114,0)&lt;90,"5th/6th Girls",MATCH(T171,T$1:T$114,0)&lt;107,"7th-9th Boys",MATCH(T171,T$1:T$114,0)&lt;116,"7th-9th Girls"))</f>
        <v/>
      </c>
      <c r="R171" s="167">
        <v>0.5625</v>
      </c>
      <c r="S171" s="168" t="s">
        <v>97</v>
      </c>
      <c r="T171" s="169" t="str">
        <f t="shared" si="138"/>
        <v>1:30 PM MMS</v>
      </c>
      <c r="U171" s="166" t="str" cm="1">
        <f t="array" ref="U171">IF(ISNA(_xlfn.IFS(MATCH(X171,X$1:X$114,0)&lt;33,"3rd/4th Boys",MATCH(X171,X$1:X$114,0)&lt;53,"3rd/4th Girls",MATCH(X171,X$1:X$114,0)&lt;67,"5th/6th Boys",MATCH(X171,X$1:X$114,0)&lt;90,"5th/6th Girls",MATCH(X171,X$1:X$114,0)&lt;107,"7th-9th Boys",MATCH(X171,X$1:X$114,0)&lt;116,"7th-9th Girls")),"",_xlfn.IFS(MATCH(X171,X$1:X$114,0)&lt;33,"3rd/4th Boys",MATCH(X171,X$1:X$114,0)&lt;53,"3rd/4th Girls",MATCH(X171,X$1:X$114,0)&lt;67,"5th/6th Boys",MATCH(X171,X$1:X$114,0)&lt;90,"5th/6th Girls",MATCH(X171,X$1:X$114,0)&lt;107,"7th-9th Boys",MATCH(X171,X$1:X$114,0)&lt;116,"7th-9th Girls"))</f>
        <v>7th-9th Boys</v>
      </c>
      <c r="V171" s="167">
        <v>0.5625</v>
      </c>
      <c r="W171" s="168" t="s">
        <v>97</v>
      </c>
      <c r="X171" s="169" t="str">
        <f t="shared" si="139"/>
        <v>1:30 PM MMS</v>
      </c>
      <c r="Y171" s="166" t="str" cm="1">
        <f t="array" ref="Y171">IF(ISNA(_xlfn.IFS(MATCH(AB171,AB$1:AB$114,0)&lt;33,"3rd/4th Boys",MATCH(AB171,AB$1:AB$114,0)&lt;53,"3rd/4th Girls",MATCH(AB171,AB$1:AB$114,0)&lt;67,"5th/6th Boys",MATCH(AB171,AB$1:AB$114,0)&lt;90,"5th/6th Girls",MATCH(AB171,AB$1:AB$114,0)&lt;107,"7th-9th Boys",MATCH(AB171,AB$1:AB$114,0)&lt;116,"7th-9th Girls")),"",_xlfn.IFS(MATCH(AB171,AB$1:AB$114,0)&lt;33,"3rd/4th Boys",MATCH(AB171,AB$1:AB$114,0)&lt;53,"3rd/4th Girls",MATCH(AB171,AB$1:AB$114,0)&lt;67,"5th/6th Boys",MATCH(AB171,AB$1:AB$114,0)&lt;90,"5th/6th Girls",MATCH(AB171,AB$1:AB$114,0)&lt;107,"7th-9th Boys",MATCH(AB171,AB$1:AB$114,0)&lt;116,"7th-9th Girls"))</f>
        <v>7th-9th Boys</v>
      </c>
      <c r="Z171" s="167">
        <v>0.5625</v>
      </c>
      <c r="AA171" s="168" t="s">
        <v>97</v>
      </c>
      <c r="AB171" s="169" t="str">
        <f t="shared" si="140"/>
        <v>1:30 PM MMS</v>
      </c>
      <c r="AC171" s="165" t="str" cm="1">
        <f t="array" ref="AC171">IF(ISNA(_xlfn.IFS(MATCH(AF171,AF$1:AF$114,0)&lt;33,"3rd/4th Boys",MATCH(AF171,AF$1:AF$114,0)&lt;53,"3rd/4th Girls",MATCH(AF171,AF$1:AF$114,0)&lt;67,"5th/6th Boys",MATCH(AF171,AF$1:AF$114,0)&lt;90,"5th/6th Girls",MATCH(AF171,AF$1:AF$114,0)&lt;107,"7th-9th Boys",MATCH(AF171,AF$1:AF$114,0)&lt;116,"7th-9th Girls")),"",_xlfn.IFS(MATCH(AF171,AF$1:AF$114,0)&lt;33,"3rd/4th Boys",MATCH(AF171,AF$1:AF$114,0)&lt;53,"3rd/4th Girls",MATCH(AF171,AF$1:AF$114,0)&lt;67,"5th/6th Boys",MATCH(AF171,AF$1:AF$114,0)&lt;90,"5th/6th Girls",MATCH(AF171,AF$1:AF$114,0)&lt;107,"7th-9th Boys",MATCH(AF171,AF$1:AF$114,0)&lt;116,"7th-9th Girls"))</f>
        <v/>
      </c>
      <c r="AD171" s="167">
        <v>0.5625</v>
      </c>
      <c r="AE171" s="168" t="s">
        <v>97</v>
      </c>
      <c r="AF171" s="170" t="str">
        <f t="shared" si="141"/>
        <v>1:30 PM MMS</v>
      </c>
    </row>
    <row r="172" spans="1:32" x14ac:dyDescent="0.3">
      <c r="A172" s="165" t="str" cm="1">
        <f t="array" ref="A172">IF(ISNA(_xlfn.IFS(MATCH(D172,D$1:D$114,0)&lt;33,"3rd/4th Boys",MATCH(D172,D$1:D$114,0)&lt;53,"3rd/4th Girls",MATCH(D172,D$1:D$114,0)&lt;67,"5th/6th Boys",MATCH(D172,D$1:D$114,0)&lt;90,"5th/6th Girls",MATCH(D172,D$1:D$114,0)&lt;107,"7th-9th Boys",MATCH(D172,D$1:D$114,0)&lt;116,"7th-9th Girls")),"",_xlfn.IFS(MATCH(D172,D$1:D$114,0)&lt;33,"3rd/4th Boys",MATCH(D172,D$1:D$114,0)&lt;53,"3rd/4th Girls",MATCH(D172,D$1:D$114,0)&lt;67,"5th/6th Boys",MATCH(D172,D$1:D$114,0)&lt;90,"5th/6th Girls",MATCH(D172,D$1:D$114,0)&lt;107,"7th-9th Boys",MATCH(D172,D$1:D$114,0)&lt;116,"7th-9th Girls"))</f>
        <v/>
      </c>
      <c r="B172" s="167">
        <v>0.61458333333333337</v>
      </c>
      <c r="C172" s="168" t="s">
        <v>97</v>
      </c>
      <c r="D172" s="169" t="str">
        <f t="shared" ref="D172:D173" si="170">TEXT(B172,"h:mm AM/PM")&amp;" "&amp;C172</f>
        <v>2:45 PM MMS</v>
      </c>
      <c r="E172" s="166" t="str" cm="1">
        <f t="array" ref="E172">IF(ISNA(_xlfn.IFS(MATCH(H172,H$1:H$114,0)&lt;33,"3rd/4th Boys",MATCH(H172,H$1:H$114,0)&lt;53,"3rd/4th Girls",MATCH(H172,H$1:H$114,0)&lt;67,"5th/6th Boys",MATCH(H172,H$1:H$114,0)&lt;90,"5th/6th Girls",MATCH(H172,H$1:H$114,0)&lt;107,"7th-9th Boys",MATCH(H172,H$1:H$114,0)&lt;116,"7th-9th Girls")),"",_xlfn.IFS(MATCH(H172,H$1:H$114,0)&lt;33,"3rd/4th Boys",MATCH(H172,H$1:H$114,0)&lt;53,"3rd/4th Girls",MATCH(H172,H$1:H$114,0)&lt;67,"5th/6th Boys",MATCH(H172,H$1:H$114,0)&lt;90,"5th/6th Girls",MATCH(H172,H$1:H$114,0)&lt;107,"7th-9th Boys",MATCH(H172,H$1:H$114,0)&lt;116,"7th-9th Girls"))</f>
        <v>7th-9th Boys</v>
      </c>
      <c r="F172" s="167">
        <v>0.61458333333333337</v>
      </c>
      <c r="G172" s="168" t="s">
        <v>97</v>
      </c>
      <c r="H172" s="169" t="str">
        <f t="shared" ref="H172:H173" si="171">TEXT(F172,"h:mm AM/PM")&amp;" "&amp;G172</f>
        <v>2:45 PM MMS</v>
      </c>
      <c r="I172" s="166" t="str" cm="1">
        <f t="array" ref="I172">IF(ISNA(_xlfn.IFS(MATCH(L172,L$1:L$114,0)&lt;33,"3rd/4th Boys",MATCH(L172,L$1:L$114,0)&lt;53,"3rd/4th Girls",MATCH(L172,L$1:L$114,0)&lt;67,"5th/6th Boys",MATCH(L172,L$1:L$114,0)&lt;90,"5th/6th Girls",MATCH(L172,L$1:L$114,0)&lt;107,"7th-9th Boys",MATCH(L172,L$1:L$114,0)&lt;116,"7th-9th Girls")),"",_xlfn.IFS(MATCH(L172,L$1:L$114,0)&lt;33,"3rd/4th Boys",MATCH(L172,L$1:L$114,0)&lt;53,"3rd/4th Girls",MATCH(L172,L$1:L$114,0)&lt;67,"5th/6th Boys",MATCH(L172,L$1:L$114,0)&lt;90,"5th/6th Girls",MATCH(L172,L$1:L$114,0)&lt;107,"7th-9th Boys",MATCH(L172,L$1:L$114,0)&lt;116,"7th-9th Girls"))</f>
        <v/>
      </c>
      <c r="J172" s="167">
        <v>0.61458333333333337</v>
      </c>
      <c r="K172" s="168" t="s">
        <v>97</v>
      </c>
      <c r="L172" s="169" t="str">
        <f t="shared" ref="L172:L173" si="172">TEXT(J172,"h:mm AM/PM")&amp;" "&amp;K172</f>
        <v>2:45 PM MMS</v>
      </c>
      <c r="M172" s="166" t="str" cm="1">
        <f t="array" ref="M172">IF(ISNA(_xlfn.IFS(MATCH(P172,P$1:P$114,0)&lt;33,"3rd/4th Boys",MATCH(P172,P$1:P$114,0)&lt;53,"3rd/4th Girls",MATCH(P172,P$1:P$114,0)&lt;67,"5th/6th Boys",MATCH(P172,P$1:P$114,0)&lt;90,"5th/6th Girls",MATCH(P172,P$1:P$114,0)&lt;107,"7th-9th Boys",MATCH(P172,P$1:P$114,0)&lt;116,"7th-9th Girls")),"",_xlfn.IFS(MATCH(P172,P$1:P$114,0)&lt;33,"3rd/4th Boys",MATCH(P172,P$1:P$114,0)&lt;53,"3rd/4th Girls",MATCH(P172,P$1:P$114,0)&lt;67,"5th/6th Boys",MATCH(P172,P$1:P$114,0)&lt;90,"5th/6th Girls",MATCH(P172,P$1:P$114,0)&lt;107,"7th-9th Boys",MATCH(P172,P$1:P$114,0)&lt;116,"7th-9th Girls"))</f>
        <v/>
      </c>
      <c r="N172" s="167">
        <v>0.61458333333333337</v>
      </c>
      <c r="O172" s="168" t="s">
        <v>97</v>
      </c>
      <c r="P172" s="169" t="str">
        <f t="shared" ref="P172:P173" si="173">TEXT(N172,"h:mm AM/PM")&amp;" "&amp;O172</f>
        <v>2:45 PM MMS</v>
      </c>
      <c r="Q172" s="165" t="str" cm="1">
        <f t="array" ref="Q172">IF(ISNA(_xlfn.IFS(MATCH(T172,T$1:T$114,0)&lt;33,"3rd/4th Boys",MATCH(T172,T$1:T$114,0)&lt;53,"3rd/4th Girls",MATCH(T172,T$1:T$114,0)&lt;67,"5th/6th Boys",MATCH(T172,T$1:T$114,0)&lt;90,"5th/6th Girls",MATCH(T172,T$1:T$114,0)&lt;107,"7th-9th Boys",MATCH(T172,T$1:T$114,0)&lt;116,"7th-9th Girls")),"",_xlfn.IFS(MATCH(T172,T$1:T$114,0)&lt;33,"3rd/4th Boys",MATCH(T172,T$1:T$114,0)&lt;53,"3rd/4th Girls",MATCH(T172,T$1:T$114,0)&lt;67,"5th/6th Boys",MATCH(T172,T$1:T$114,0)&lt;90,"5th/6th Girls",MATCH(T172,T$1:T$114,0)&lt;107,"7th-9th Boys",MATCH(T172,T$1:T$114,0)&lt;116,"7th-9th Girls"))</f>
        <v/>
      </c>
      <c r="R172" s="167">
        <v>0.61458333333333337</v>
      </c>
      <c r="S172" s="168" t="s">
        <v>97</v>
      </c>
      <c r="T172" s="169" t="str">
        <f t="shared" ref="T172:T173" si="174">TEXT(R172,"h:mm AM/PM")&amp;" "&amp;S172</f>
        <v>2:45 PM MMS</v>
      </c>
      <c r="U172" s="166" t="str" cm="1">
        <f t="array" ref="U172">IF(ISNA(_xlfn.IFS(MATCH(X172,X$1:X$114,0)&lt;33,"3rd/4th Boys",MATCH(X172,X$1:X$114,0)&lt;53,"3rd/4th Girls",MATCH(X172,X$1:X$114,0)&lt;67,"5th/6th Boys",MATCH(X172,X$1:X$114,0)&lt;90,"5th/6th Girls",MATCH(X172,X$1:X$114,0)&lt;107,"7th-9th Boys",MATCH(X172,X$1:X$114,0)&lt;116,"7th-9th Girls")),"",_xlfn.IFS(MATCH(X172,X$1:X$114,0)&lt;33,"3rd/4th Boys",MATCH(X172,X$1:X$114,0)&lt;53,"3rd/4th Girls",MATCH(X172,X$1:X$114,0)&lt;67,"5th/6th Boys",MATCH(X172,X$1:X$114,0)&lt;90,"5th/6th Girls",MATCH(X172,X$1:X$114,0)&lt;107,"7th-9th Boys",MATCH(X172,X$1:X$114,0)&lt;116,"7th-9th Girls"))</f>
        <v>7th-9th Boys</v>
      </c>
      <c r="V172" s="167">
        <v>0.61458333333333337</v>
      </c>
      <c r="W172" s="168" t="s">
        <v>97</v>
      </c>
      <c r="X172" s="169" t="str">
        <f t="shared" ref="X172:X173" si="175">TEXT(V172,"h:mm AM/PM")&amp;" "&amp;W172</f>
        <v>2:45 PM MMS</v>
      </c>
      <c r="Y172" s="166" t="str" cm="1">
        <f t="array" ref="Y172">IF(ISNA(_xlfn.IFS(MATCH(AB172,AB$1:AB$114,0)&lt;33,"3rd/4th Boys",MATCH(AB172,AB$1:AB$114,0)&lt;53,"3rd/4th Girls",MATCH(AB172,AB$1:AB$114,0)&lt;67,"5th/6th Boys",MATCH(AB172,AB$1:AB$114,0)&lt;90,"5th/6th Girls",MATCH(AB172,AB$1:AB$114,0)&lt;107,"7th-9th Boys",MATCH(AB172,AB$1:AB$114,0)&lt;116,"7th-9th Girls")),"",_xlfn.IFS(MATCH(AB172,AB$1:AB$114,0)&lt;33,"3rd/4th Boys",MATCH(AB172,AB$1:AB$114,0)&lt;53,"3rd/4th Girls",MATCH(AB172,AB$1:AB$114,0)&lt;67,"5th/6th Boys",MATCH(AB172,AB$1:AB$114,0)&lt;90,"5th/6th Girls",MATCH(AB172,AB$1:AB$114,0)&lt;107,"7th-9th Boys",MATCH(AB172,AB$1:AB$114,0)&lt;116,"7th-9th Girls"))</f>
        <v>7th-9th Boys</v>
      </c>
      <c r="Z172" s="167">
        <v>0.61458333333333337</v>
      </c>
      <c r="AA172" s="168" t="s">
        <v>97</v>
      </c>
      <c r="AB172" s="169" t="str">
        <f t="shared" ref="AB172:AB173" si="176">TEXT(Z172,"h:mm AM/PM")&amp;" "&amp;AA172</f>
        <v>2:45 PM MMS</v>
      </c>
      <c r="AC172" s="165" t="str" cm="1">
        <f t="array" ref="AC172">IF(ISNA(_xlfn.IFS(MATCH(AF172,AF$1:AF$114,0)&lt;33,"3rd/4th Boys",MATCH(AF172,AF$1:AF$114,0)&lt;53,"3rd/4th Girls",MATCH(AF172,AF$1:AF$114,0)&lt;67,"5th/6th Boys",MATCH(AF172,AF$1:AF$114,0)&lt;90,"5th/6th Girls",MATCH(AF172,AF$1:AF$114,0)&lt;107,"7th-9th Boys",MATCH(AF172,AF$1:AF$114,0)&lt;116,"7th-9th Girls")),"",_xlfn.IFS(MATCH(AF172,AF$1:AF$114,0)&lt;33,"3rd/4th Boys",MATCH(AF172,AF$1:AF$114,0)&lt;53,"3rd/4th Girls",MATCH(AF172,AF$1:AF$114,0)&lt;67,"5th/6th Boys",MATCH(AF172,AF$1:AF$114,0)&lt;90,"5th/6th Girls",MATCH(AF172,AF$1:AF$114,0)&lt;107,"7th-9th Boys",MATCH(AF172,AF$1:AF$114,0)&lt;116,"7th-9th Girls"))</f>
        <v/>
      </c>
      <c r="AD172" s="167">
        <v>0.61458333333333337</v>
      </c>
      <c r="AE172" s="168" t="s">
        <v>97</v>
      </c>
      <c r="AF172" s="170" t="str">
        <f t="shared" ref="AF172:AF173" si="177">TEXT(AD172,"h:mm AM/PM")&amp;" "&amp;AE172</f>
        <v>2:45 PM MMS</v>
      </c>
    </row>
    <row r="173" spans="1:32" x14ac:dyDescent="0.3">
      <c r="A173" s="165" t="str" cm="1">
        <f t="array" ref="A173">IF(ISNA(_xlfn.IFS(MATCH(D173,D$1:D$114,0)&lt;33,"3rd/4th Boys",MATCH(D173,D$1:D$114,0)&lt;53,"3rd/4th Girls",MATCH(D173,D$1:D$114,0)&lt;67,"5th/6th Boys",MATCH(D173,D$1:D$114,0)&lt;90,"5th/6th Girls",MATCH(D173,D$1:D$114,0)&lt;107,"7th-9th Boys",MATCH(D173,D$1:D$114,0)&lt;116,"7th-9th Girls")),"",_xlfn.IFS(MATCH(D173,D$1:D$114,0)&lt;33,"3rd/4th Boys",MATCH(D173,D$1:D$114,0)&lt;53,"3rd/4th Girls",MATCH(D173,D$1:D$114,0)&lt;67,"5th/6th Boys",MATCH(D173,D$1:D$114,0)&lt;90,"5th/6th Girls",MATCH(D173,D$1:D$114,0)&lt;107,"7th-9th Boys",MATCH(D173,D$1:D$114,0)&lt;116,"7th-9th Girls"))</f>
        <v/>
      </c>
      <c r="B173" s="167">
        <v>0.66666666666666663</v>
      </c>
      <c r="C173" s="168" t="s">
        <v>97</v>
      </c>
      <c r="D173" s="169" t="str">
        <f t="shared" si="170"/>
        <v>4:00 PM MMS</v>
      </c>
      <c r="E173" s="166" t="str" cm="1">
        <f t="array" ref="E173">IF(ISNA(_xlfn.IFS(MATCH(H173,H$1:H$114,0)&lt;33,"3rd/4th Boys",MATCH(H173,H$1:H$114,0)&lt;53,"3rd/4th Girls",MATCH(H173,H$1:H$114,0)&lt;67,"5th/6th Boys",MATCH(H173,H$1:H$114,0)&lt;90,"5th/6th Girls",MATCH(H173,H$1:H$114,0)&lt;107,"7th-9th Boys",MATCH(H173,H$1:H$114,0)&lt;116,"7th-9th Girls")),"",_xlfn.IFS(MATCH(H173,H$1:H$114,0)&lt;33,"3rd/4th Boys",MATCH(H173,H$1:H$114,0)&lt;53,"3rd/4th Girls",MATCH(H173,H$1:H$114,0)&lt;67,"5th/6th Boys",MATCH(H173,H$1:H$114,0)&lt;90,"5th/6th Girls",MATCH(H173,H$1:H$114,0)&lt;107,"7th-9th Boys",MATCH(H173,H$1:H$114,0)&lt;116,"7th-9th Girls"))</f>
        <v>7th-9th Boys</v>
      </c>
      <c r="F173" s="167">
        <v>0.66666666666666663</v>
      </c>
      <c r="G173" s="168" t="s">
        <v>97</v>
      </c>
      <c r="H173" s="169" t="str">
        <f t="shared" si="171"/>
        <v>4:00 PM MMS</v>
      </c>
      <c r="I173" s="166" t="str" cm="1">
        <f t="array" ref="I173">IF(ISNA(_xlfn.IFS(MATCH(L173,L$1:L$114,0)&lt;33,"3rd/4th Boys",MATCH(L173,L$1:L$114,0)&lt;53,"3rd/4th Girls",MATCH(L173,L$1:L$114,0)&lt;67,"5th/6th Boys",MATCH(L173,L$1:L$114,0)&lt;90,"5th/6th Girls",MATCH(L173,L$1:L$114,0)&lt;107,"7th-9th Boys",MATCH(L173,L$1:L$114,0)&lt;116,"7th-9th Girls")),"",_xlfn.IFS(MATCH(L173,L$1:L$114,0)&lt;33,"3rd/4th Boys",MATCH(L173,L$1:L$114,0)&lt;53,"3rd/4th Girls",MATCH(L173,L$1:L$114,0)&lt;67,"5th/6th Boys",MATCH(L173,L$1:L$114,0)&lt;90,"5th/6th Girls",MATCH(L173,L$1:L$114,0)&lt;107,"7th-9th Boys",MATCH(L173,L$1:L$114,0)&lt;116,"7th-9th Girls"))</f>
        <v/>
      </c>
      <c r="J173" s="167">
        <v>0.66666666666666663</v>
      </c>
      <c r="K173" s="168" t="s">
        <v>97</v>
      </c>
      <c r="L173" s="169" t="str">
        <f t="shared" si="172"/>
        <v>4:00 PM MMS</v>
      </c>
      <c r="M173" s="166" t="str" cm="1">
        <f t="array" ref="M173">IF(ISNA(_xlfn.IFS(MATCH(P173,P$1:P$114,0)&lt;33,"3rd/4th Boys",MATCH(P173,P$1:P$114,0)&lt;53,"3rd/4th Girls",MATCH(P173,P$1:P$114,0)&lt;67,"5th/6th Boys",MATCH(P173,P$1:P$114,0)&lt;90,"5th/6th Girls",MATCH(P173,P$1:P$114,0)&lt;107,"7th-9th Boys",MATCH(P173,P$1:P$114,0)&lt;116,"7th-9th Girls")),"",_xlfn.IFS(MATCH(P173,P$1:P$114,0)&lt;33,"3rd/4th Boys",MATCH(P173,P$1:P$114,0)&lt;53,"3rd/4th Girls",MATCH(P173,P$1:P$114,0)&lt;67,"5th/6th Boys",MATCH(P173,P$1:P$114,0)&lt;90,"5th/6th Girls",MATCH(P173,P$1:P$114,0)&lt;107,"7th-9th Boys",MATCH(P173,P$1:P$114,0)&lt;116,"7th-9th Girls"))</f>
        <v/>
      </c>
      <c r="N173" s="167">
        <v>0.66666666666666663</v>
      </c>
      <c r="O173" s="168" t="s">
        <v>97</v>
      </c>
      <c r="P173" s="169" t="str">
        <f t="shared" si="173"/>
        <v>4:00 PM MMS</v>
      </c>
      <c r="Q173" s="165" t="str" cm="1">
        <f t="array" ref="Q173">IF(ISNA(_xlfn.IFS(MATCH(T173,T$1:T$114,0)&lt;33,"3rd/4th Boys",MATCH(T173,T$1:T$114,0)&lt;53,"3rd/4th Girls",MATCH(T173,T$1:T$114,0)&lt;67,"5th/6th Boys",MATCH(T173,T$1:T$114,0)&lt;90,"5th/6th Girls",MATCH(T173,T$1:T$114,0)&lt;107,"7th-9th Boys",MATCH(T173,T$1:T$114,0)&lt;116,"7th-9th Girls")),"",_xlfn.IFS(MATCH(T173,T$1:T$114,0)&lt;33,"3rd/4th Boys",MATCH(T173,T$1:T$114,0)&lt;53,"3rd/4th Girls",MATCH(T173,T$1:T$114,0)&lt;67,"5th/6th Boys",MATCH(T173,T$1:T$114,0)&lt;90,"5th/6th Girls",MATCH(T173,T$1:T$114,0)&lt;107,"7th-9th Boys",MATCH(T173,T$1:T$114,0)&lt;116,"7th-9th Girls"))</f>
        <v/>
      </c>
      <c r="R173" s="167">
        <v>0.66666666666666663</v>
      </c>
      <c r="S173" s="168" t="s">
        <v>97</v>
      </c>
      <c r="T173" s="169" t="str">
        <f t="shared" si="174"/>
        <v>4:00 PM MMS</v>
      </c>
      <c r="U173" s="166" t="str" cm="1">
        <f t="array" ref="U173">IF(ISNA(_xlfn.IFS(MATCH(X173,X$1:X$114,0)&lt;33,"3rd/4th Boys",MATCH(X173,X$1:X$114,0)&lt;53,"3rd/4th Girls",MATCH(X173,X$1:X$114,0)&lt;67,"5th/6th Boys",MATCH(X173,X$1:X$114,0)&lt;90,"5th/6th Girls",MATCH(X173,X$1:X$114,0)&lt;107,"7th-9th Boys",MATCH(X173,X$1:X$114,0)&lt;116,"7th-9th Girls")),"",_xlfn.IFS(MATCH(X173,X$1:X$114,0)&lt;33,"3rd/4th Boys",MATCH(X173,X$1:X$114,0)&lt;53,"3rd/4th Girls",MATCH(X173,X$1:X$114,0)&lt;67,"5th/6th Boys",MATCH(X173,X$1:X$114,0)&lt;90,"5th/6th Girls",MATCH(X173,X$1:X$114,0)&lt;107,"7th-9th Boys",MATCH(X173,X$1:X$114,0)&lt;116,"7th-9th Girls"))</f>
        <v/>
      </c>
      <c r="V173" s="167">
        <v>0.66666666666666663</v>
      </c>
      <c r="W173" s="168" t="s">
        <v>97</v>
      </c>
      <c r="X173" s="169" t="str">
        <f t="shared" si="175"/>
        <v>4:00 PM MMS</v>
      </c>
      <c r="Y173" s="166" t="str" cm="1">
        <f t="array" ref="Y173">IF(ISNA(_xlfn.IFS(MATCH(AB173,AB$1:AB$114,0)&lt;33,"3rd/4th Boys",MATCH(AB173,AB$1:AB$114,0)&lt;53,"3rd/4th Girls",MATCH(AB173,AB$1:AB$114,0)&lt;67,"5th/6th Boys",MATCH(AB173,AB$1:AB$114,0)&lt;90,"5th/6th Girls",MATCH(AB173,AB$1:AB$114,0)&lt;107,"7th-9th Boys",MATCH(AB173,AB$1:AB$114,0)&lt;116,"7th-9th Girls")),"",_xlfn.IFS(MATCH(AB173,AB$1:AB$114,0)&lt;33,"3rd/4th Boys",MATCH(AB173,AB$1:AB$114,0)&lt;53,"3rd/4th Girls",MATCH(AB173,AB$1:AB$114,0)&lt;67,"5th/6th Boys",MATCH(AB173,AB$1:AB$114,0)&lt;90,"5th/6th Girls",MATCH(AB173,AB$1:AB$114,0)&lt;107,"7th-9th Boys",MATCH(AB173,AB$1:AB$114,0)&lt;116,"7th-9th Girls"))</f>
        <v/>
      </c>
      <c r="Z173" s="167">
        <v>0.66666666666666663</v>
      </c>
      <c r="AA173" s="168" t="s">
        <v>97</v>
      </c>
      <c r="AB173" s="169" t="str">
        <f t="shared" si="176"/>
        <v>4:00 PM MMS</v>
      </c>
      <c r="AC173" s="165" t="str" cm="1">
        <f t="array" ref="AC173">IF(ISNA(_xlfn.IFS(MATCH(AF173,AF$1:AF$114,0)&lt;33,"3rd/4th Boys",MATCH(AF173,AF$1:AF$114,0)&lt;53,"3rd/4th Girls",MATCH(AF173,AF$1:AF$114,0)&lt;67,"5th/6th Boys",MATCH(AF173,AF$1:AF$114,0)&lt;90,"5th/6th Girls",MATCH(AF173,AF$1:AF$114,0)&lt;107,"7th-9th Boys",MATCH(AF173,AF$1:AF$114,0)&lt;116,"7th-9th Girls")),"",_xlfn.IFS(MATCH(AF173,AF$1:AF$114,0)&lt;33,"3rd/4th Boys",MATCH(AF173,AF$1:AF$114,0)&lt;53,"3rd/4th Girls",MATCH(AF173,AF$1:AF$114,0)&lt;67,"5th/6th Boys",MATCH(AF173,AF$1:AF$114,0)&lt;90,"5th/6th Girls",MATCH(AF173,AF$1:AF$114,0)&lt;107,"7th-9th Boys",MATCH(AF173,AF$1:AF$114,0)&lt;116,"7th-9th Girls"))</f>
        <v/>
      </c>
      <c r="AD173" s="167">
        <v>0.66666666666666663</v>
      </c>
      <c r="AE173" s="168" t="s">
        <v>97</v>
      </c>
      <c r="AF173" s="170" t="str">
        <f t="shared" si="177"/>
        <v>4:00 PM MMS</v>
      </c>
    </row>
    <row r="174" spans="1:32" x14ac:dyDescent="0.3">
      <c r="A174" s="165" t="str" cm="1">
        <f t="array" ref="A174">IF(ISNA(_xlfn.IFS(MATCH(D174,D$1:D$114,0)&lt;33,"3rd/4th Boys",MATCH(D174,D$1:D$114,0)&lt;53,"3rd/4th Girls",MATCH(D174,D$1:D$114,0)&lt;67,"5th/6th Boys",MATCH(D174,D$1:D$114,0)&lt;90,"5th/6th Girls",MATCH(D174,D$1:D$114,0)&lt;107,"7th-9th Boys",MATCH(D174,D$1:D$114,0)&lt;116,"7th-9th Girls")),"",_xlfn.IFS(MATCH(D174,D$1:D$114,0)&lt;33,"3rd/4th Boys",MATCH(D174,D$1:D$114,0)&lt;53,"3rd/4th Girls",MATCH(D174,D$1:D$114,0)&lt;67,"5th/6th Boys",MATCH(D174,D$1:D$114,0)&lt;90,"5th/6th Girls",MATCH(D174,D$1:D$114,0)&lt;107,"7th-9th Boys",MATCH(D174,D$1:D$114,0)&lt;116,"7th-9th Girls"))</f>
        <v/>
      </c>
      <c r="B174" s="167">
        <v>0.52083333333333337</v>
      </c>
      <c r="C174" s="168" t="s">
        <v>89</v>
      </c>
      <c r="D174" s="169" t="str">
        <f t="shared" si="135"/>
        <v>12:30 PM HHES</v>
      </c>
      <c r="E174" s="166" t="str" cm="1">
        <f t="array" ref="E174">IF(ISNA(_xlfn.IFS(MATCH(H174,H$1:H$114,0)&lt;33,"3rd/4th Boys",MATCH(H174,H$1:H$114,0)&lt;53,"3rd/4th Girls",MATCH(H174,H$1:H$114,0)&lt;67,"5th/6th Boys",MATCH(H174,H$1:H$114,0)&lt;90,"5th/6th Girls",MATCH(H174,H$1:H$114,0)&lt;107,"7th-9th Boys",MATCH(H174,H$1:H$114,0)&lt;116,"7th-9th Girls")),"",_xlfn.IFS(MATCH(H174,H$1:H$114,0)&lt;33,"3rd/4th Boys",MATCH(H174,H$1:H$114,0)&lt;53,"3rd/4th Girls",MATCH(H174,H$1:H$114,0)&lt;67,"5th/6th Boys",MATCH(H174,H$1:H$114,0)&lt;90,"5th/6th Girls",MATCH(H174,H$1:H$114,0)&lt;107,"7th-9th Boys",MATCH(H174,H$1:H$114,0)&lt;116,"7th-9th Girls"))</f>
        <v>3rd/4th Boys</v>
      </c>
      <c r="F174" s="167">
        <v>0.52083333333333337</v>
      </c>
      <c r="G174" s="168" t="s">
        <v>89</v>
      </c>
      <c r="H174" s="169" t="str">
        <f t="shared" si="142"/>
        <v>12:30 PM HHES</v>
      </c>
      <c r="I174" s="166" t="str" cm="1">
        <f t="array" ref="I174">IF(ISNA(_xlfn.IFS(MATCH(L174,L$1:L$114,0)&lt;33,"3rd/4th Boys",MATCH(L174,L$1:L$114,0)&lt;53,"3rd/4th Girls",MATCH(L174,L$1:L$114,0)&lt;67,"5th/6th Boys",MATCH(L174,L$1:L$114,0)&lt;90,"5th/6th Girls",MATCH(L174,L$1:L$114,0)&lt;107,"7th-9th Boys",MATCH(L174,L$1:L$114,0)&lt;116,"7th-9th Girls")),"",_xlfn.IFS(MATCH(L174,L$1:L$114,0)&lt;33,"3rd/4th Boys",MATCH(L174,L$1:L$114,0)&lt;53,"3rd/4th Girls",MATCH(L174,L$1:L$114,0)&lt;67,"5th/6th Boys",MATCH(L174,L$1:L$114,0)&lt;90,"5th/6th Girls",MATCH(L174,L$1:L$114,0)&lt;107,"7th-9th Boys",MATCH(L174,L$1:L$114,0)&lt;116,"7th-9th Girls"))</f>
        <v>3rd/4th Girls</v>
      </c>
      <c r="J174" s="167">
        <v>0.52083333333333337</v>
      </c>
      <c r="K174" s="168" t="s">
        <v>89</v>
      </c>
      <c r="L174" s="169" t="str">
        <f t="shared" si="136"/>
        <v>12:30 PM HHES</v>
      </c>
      <c r="M174" s="166" t="str" cm="1">
        <f t="array" ref="M174">IF(ISNA(_xlfn.IFS(MATCH(P174,P$1:P$114,0)&lt;33,"3rd/4th Boys",MATCH(P174,P$1:P$114,0)&lt;53,"3rd/4th Girls",MATCH(P174,P$1:P$114,0)&lt;67,"5th/6th Boys",MATCH(P174,P$1:P$114,0)&lt;90,"5th/6th Girls",MATCH(P174,P$1:P$114,0)&lt;107,"7th-9th Boys",MATCH(P174,P$1:P$114,0)&lt;116,"7th-9th Girls")),"",_xlfn.IFS(MATCH(P174,P$1:P$114,0)&lt;33,"3rd/4th Boys",MATCH(P174,P$1:P$114,0)&lt;53,"3rd/4th Girls",MATCH(P174,P$1:P$114,0)&lt;67,"5th/6th Boys",MATCH(P174,P$1:P$114,0)&lt;90,"5th/6th Girls",MATCH(P174,P$1:P$114,0)&lt;107,"7th-9th Boys",MATCH(P174,P$1:P$114,0)&lt;116,"7th-9th Girls"))</f>
        <v>3rd/4th Boys</v>
      </c>
      <c r="N174" s="167">
        <v>0.52083333333333337</v>
      </c>
      <c r="O174" s="168" t="s">
        <v>89</v>
      </c>
      <c r="P174" s="169" t="str">
        <f t="shared" si="137"/>
        <v>12:30 PM HHES</v>
      </c>
      <c r="Q174" s="166" t="str" cm="1">
        <f t="array" ref="Q174">IF(ISNA(_xlfn.IFS(MATCH(T174,T$1:T$114,0)&lt;33,"3rd/4th Boys",MATCH(T174,T$1:T$114,0)&lt;53,"3rd/4th Girls",MATCH(T174,T$1:T$114,0)&lt;67,"5th/6th Boys",MATCH(T174,T$1:T$114,0)&lt;90,"5th/6th Girls",MATCH(T174,T$1:T$114,0)&lt;107,"7th-9th Boys",MATCH(T174,T$1:T$114,0)&lt;116,"7th-9th Girls")),"",_xlfn.IFS(MATCH(T174,T$1:T$114,0)&lt;33,"3rd/4th Boys",MATCH(T174,T$1:T$114,0)&lt;53,"3rd/4th Girls",MATCH(T174,T$1:T$114,0)&lt;67,"5th/6th Boys",MATCH(T174,T$1:T$114,0)&lt;90,"5th/6th Girls",MATCH(T174,T$1:T$114,0)&lt;107,"7th-9th Boys",MATCH(T174,T$1:T$114,0)&lt;116,"7th-9th Girls"))</f>
        <v>3rd/4th Girls</v>
      </c>
      <c r="R174" s="167">
        <v>0.52083333333333337</v>
      </c>
      <c r="S174" s="168" t="s">
        <v>89</v>
      </c>
      <c r="T174" s="169" t="str">
        <f t="shared" si="138"/>
        <v>12:30 PM HHES</v>
      </c>
      <c r="U174" s="166" t="str" cm="1">
        <f t="array" ref="U174">IF(ISNA(_xlfn.IFS(MATCH(X174,X$1:X$114,0)&lt;33,"3rd/4th Boys",MATCH(X174,X$1:X$114,0)&lt;53,"3rd/4th Girls",MATCH(X174,X$1:X$114,0)&lt;67,"5th/6th Boys",MATCH(X174,X$1:X$114,0)&lt;90,"5th/6th Girls",MATCH(X174,X$1:X$114,0)&lt;107,"7th-9th Boys",MATCH(X174,X$1:X$114,0)&lt;116,"7th-9th Girls")),"",_xlfn.IFS(MATCH(X174,X$1:X$114,0)&lt;33,"3rd/4th Boys",MATCH(X174,X$1:X$114,0)&lt;53,"3rd/4th Girls",MATCH(X174,X$1:X$114,0)&lt;67,"5th/6th Boys",MATCH(X174,X$1:X$114,0)&lt;90,"5th/6th Girls",MATCH(X174,X$1:X$114,0)&lt;107,"7th-9th Boys",MATCH(X174,X$1:X$114,0)&lt;116,"7th-9th Girls"))</f>
        <v>3rd/4th Boys</v>
      </c>
      <c r="V174" s="167">
        <v>0.52083333333333337</v>
      </c>
      <c r="W174" s="168" t="s">
        <v>89</v>
      </c>
      <c r="X174" s="169" t="str">
        <f t="shared" si="139"/>
        <v>12:30 PM HHES</v>
      </c>
      <c r="Y174" s="166" t="str" cm="1">
        <f t="array" ref="Y174">IF(ISNA(_xlfn.IFS(MATCH(AB174,AB$1:AB$114,0)&lt;33,"3rd/4th Boys",MATCH(AB174,AB$1:AB$114,0)&lt;53,"3rd/4th Girls",MATCH(AB174,AB$1:AB$114,0)&lt;67,"5th/6th Boys",MATCH(AB174,AB$1:AB$114,0)&lt;90,"5th/6th Girls",MATCH(AB174,AB$1:AB$114,0)&lt;107,"7th-9th Boys",MATCH(AB174,AB$1:AB$114,0)&lt;116,"7th-9th Girls")),"",_xlfn.IFS(MATCH(AB174,AB$1:AB$114,0)&lt;33,"3rd/4th Boys",MATCH(AB174,AB$1:AB$114,0)&lt;53,"3rd/4th Girls",MATCH(AB174,AB$1:AB$114,0)&lt;67,"5th/6th Boys",MATCH(AB174,AB$1:AB$114,0)&lt;90,"5th/6th Girls",MATCH(AB174,AB$1:AB$114,0)&lt;107,"7th-9th Boys",MATCH(AB174,AB$1:AB$114,0)&lt;116,"7th-9th Girls"))</f>
        <v>3rd/4th Girls</v>
      </c>
      <c r="Z174" s="167">
        <v>0.52083333333333337</v>
      </c>
      <c r="AA174" s="168" t="s">
        <v>89</v>
      </c>
      <c r="AB174" s="169" t="str">
        <f t="shared" si="140"/>
        <v>12:30 PM HHES</v>
      </c>
      <c r="AC174" s="166" t="str" cm="1">
        <f t="array" ref="AC174">IF(ISNA(_xlfn.IFS(MATCH(AF174,AF$1:AF$114,0)&lt;33,"3rd/4th Boys",MATCH(AF174,AF$1:AF$114,0)&lt;53,"3rd/4th Girls",MATCH(AF174,AF$1:AF$114,0)&lt;67,"5th/6th Boys",MATCH(AF174,AF$1:AF$114,0)&lt;90,"5th/6th Girls",MATCH(AF174,AF$1:AF$114,0)&lt;107,"7th-9th Boys",MATCH(AF174,AF$1:AF$114,0)&lt;116,"7th-9th Girls")),"",_xlfn.IFS(MATCH(AF174,AF$1:AF$114,0)&lt;33,"3rd/4th Boys",MATCH(AF174,AF$1:AF$114,0)&lt;53,"3rd/4th Girls",MATCH(AF174,AF$1:AF$114,0)&lt;67,"5th/6th Boys",MATCH(AF174,AF$1:AF$114,0)&lt;90,"5th/6th Girls",MATCH(AF174,AF$1:AF$114,0)&lt;107,"7th-9th Boys",MATCH(AF174,AF$1:AF$114,0)&lt;116,"7th-9th Girls"))</f>
        <v>3rd/4th Girls</v>
      </c>
      <c r="AD174" s="167">
        <v>0.52083333333333337</v>
      </c>
      <c r="AE174" s="168" t="s">
        <v>89</v>
      </c>
      <c r="AF174" s="170" t="str">
        <f t="shared" si="141"/>
        <v>12:30 PM HHES</v>
      </c>
    </row>
    <row r="175" spans="1:32" x14ac:dyDescent="0.3">
      <c r="A175" s="165" t="str" cm="1">
        <f t="array" ref="A175">IF(ISNA(_xlfn.IFS(MATCH(D175,D$1:D$114,0)&lt;33,"3rd/4th Boys",MATCH(D175,D$1:D$114,0)&lt;53,"3rd/4th Girls",MATCH(D175,D$1:D$114,0)&lt;67,"5th/6th Boys",MATCH(D175,D$1:D$114,0)&lt;90,"5th/6th Girls",MATCH(D175,D$1:D$114,0)&lt;107,"7th-9th Boys",MATCH(D175,D$1:D$114,0)&lt;116,"7th-9th Girls")),"",_xlfn.IFS(MATCH(D175,D$1:D$114,0)&lt;33,"3rd/4th Boys",MATCH(D175,D$1:D$114,0)&lt;53,"3rd/4th Girls",MATCH(D175,D$1:D$114,0)&lt;67,"5th/6th Boys",MATCH(D175,D$1:D$114,0)&lt;90,"5th/6th Girls",MATCH(D175,D$1:D$114,0)&lt;107,"7th-9th Boys",MATCH(D175,D$1:D$114,0)&lt;116,"7th-9th Girls"))</f>
        <v/>
      </c>
      <c r="B175" s="167">
        <v>0.57291666666666663</v>
      </c>
      <c r="C175" s="168" t="s">
        <v>89</v>
      </c>
      <c r="D175" s="169" t="str">
        <f t="shared" si="135"/>
        <v>1:45 PM HHES</v>
      </c>
      <c r="E175" s="166" t="str" cm="1">
        <f t="array" ref="E175">IF(ISNA(_xlfn.IFS(MATCH(H175,H$1:H$114,0)&lt;33,"3rd/4th Boys",MATCH(H175,H$1:H$114,0)&lt;53,"3rd/4th Girls",MATCH(H175,H$1:H$114,0)&lt;67,"5th/6th Boys",MATCH(H175,H$1:H$114,0)&lt;90,"5th/6th Girls",MATCH(H175,H$1:H$114,0)&lt;107,"7th-9th Boys",MATCH(H175,H$1:H$114,0)&lt;116,"7th-9th Girls")),"",_xlfn.IFS(MATCH(H175,H$1:H$114,0)&lt;33,"3rd/4th Boys",MATCH(H175,H$1:H$114,0)&lt;53,"3rd/4th Girls",MATCH(H175,H$1:H$114,0)&lt;67,"5th/6th Boys",MATCH(H175,H$1:H$114,0)&lt;90,"5th/6th Girls",MATCH(H175,H$1:H$114,0)&lt;107,"7th-9th Boys",MATCH(H175,H$1:H$114,0)&lt;116,"7th-9th Girls"))</f>
        <v>3rd/4th Boys</v>
      </c>
      <c r="F175" s="167">
        <v>0.57291666666666663</v>
      </c>
      <c r="G175" s="168" t="s">
        <v>89</v>
      </c>
      <c r="H175" s="169" t="str">
        <f t="shared" si="142"/>
        <v>1:45 PM HHES</v>
      </c>
      <c r="I175" s="166" t="str" cm="1">
        <f t="array" ref="I175">IF(ISNA(_xlfn.IFS(MATCH(L175,L$1:L$114,0)&lt;33,"3rd/4th Boys",MATCH(L175,L$1:L$114,0)&lt;53,"3rd/4th Girls",MATCH(L175,L$1:L$114,0)&lt;67,"5th/6th Boys",MATCH(L175,L$1:L$114,0)&lt;90,"5th/6th Girls",MATCH(L175,L$1:L$114,0)&lt;107,"7th-9th Boys",MATCH(L175,L$1:L$114,0)&lt;116,"7th-9th Girls")),"",_xlfn.IFS(MATCH(L175,L$1:L$114,0)&lt;33,"3rd/4th Boys",MATCH(L175,L$1:L$114,0)&lt;53,"3rd/4th Girls",MATCH(L175,L$1:L$114,0)&lt;67,"5th/6th Boys",MATCH(L175,L$1:L$114,0)&lt;90,"5th/6th Girls",MATCH(L175,L$1:L$114,0)&lt;107,"7th-9th Boys",MATCH(L175,L$1:L$114,0)&lt;116,"7th-9th Girls"))</f>
        <v>3rd/4th Boys</v>
      </c>
      <c r="J175" s="167">
        <v>0.57291666666666663</v>
      </c>
      <c r="K175" s="168" t="s">
        <v>89</v>
      </c>
      <c r="L175" s="169" t="str">
        <f t="shared" si="136"/>
        <v>1:45 PM HHES</v>
      </c>
      <c r="M175" s="166" t="str" cm="1">
        <f t="array" ref="M175">IF(ISNA(_xlfn.IFS(MATCH(P175,P$1:P$114,0)&lt;33,"3rd/4th Boys",MATCH(P175,P$1:P$114,0)&lt;53,"3rd/4th Girls",MATCH(P175,P$1:P$114,0)&lt;67,"5th/6th Boys",MATCH(P175,P$1:P$114,0)&lt;90,"5th/6th Girls",MATCH(P175,P$1:P$114,0)&lt;107,"7th-9th Boys",MATCH(P175,P$1:P$114,0)&lt;116,"7th-9th Girls")),"",_xlfn.IFS(MATCH(P175,P$1:P$114,0)&lt;33,"3rd/4th Boys",MATCH(P175,P$1:P$114,0)&lt;53,"3rd/4th Girls",MATCH(P175,P$1:P$114,0)&lt;67,"5th/6th Boys",MATCH(P175,P$1:P$114,0)&lt;90,"5th/6th Girls",MATCH(P175,P$1:P$114,0)&lt;107,"7th-9th Boys",MATCH(P175,P$1:P$114,0)&lt;116,"7th-9th Girls"))</f>
        <v>3rd/4th Boys</v>
      </c>
      <c r="N175" s="167">
        <v>0.57291666666666663</v>
      </c>
      <c r="O175" s="168" t="s">
        <v>89</v>
      </c>
      <c r="P175" s="169" t="str">
        <f t="shared" si="137"/>
        <v>1:45 PM HHES</v>
      </c>
      <c r="Q175" s="166" t="str" cm="1">
        <f t="array" ref="Q175">IF(ISNA(_xlfn.IFS(MATCH(T175,T$1:T$114,0)&lt;33,"3rd/4th Boys",MATCH(T175,T$1:T$114,0)&lt;53,"3rd/4th Girls",MATCH(T175,T$1:T$114,0)&lt;67,"5th/6th Boys",MATCH(T175,T$1:T$114,0)&lt;90,"5th/6th Girls",MATCH(T175,T$1:T$114,0)&lt;107,"7th-9th Boys",MATCH(T175,T$1:T$114,0)&lt;116,"7th-9th Girls")),"",_xlfn.IFS(MATCH(T175,T$1:T$114,0)&lt;33,"3rd/4th Boys",MATCH(T175,T$1:T$114,0)&lt;53,"3rd/4th Girls",MATCH(T175,T$1:T$114,0)&lt;67,"5th/6th Boys",MATCH(T175,T$1:T$114,0)&lt;90,"5th/6th Girls",MATCH(T175,T$1:T$114,0)&lt;107,"7th-9th Boys",MATCH(T175,T$1:T$114,0)&lt;116,"7th-9th Girls"))</f>
        <v>3rd/4th Girls</v>
      </c>
      <c r="R175" s="167">
        <v>0.57291666666666663</v>
      </c>
      <c r="S175" s="168" t="s">
        <v>89</v>
      </c>
      <c r="T175" s="169" t="str">
        <f t="shared" si="138"/>
        <v>1:45 PM HHES</v>
      </c>
      <c r="U175" s="166" t="str" cm="1">
        <f t="array" ref="U175">IF(ISNA(_xlfn.IFS(MATCH(X175,X$1:X$114,0)&lt;33,"3rd/4th Boys",MATCH(X175,X$1:X$114,0)&lt;53,"3rd/4th Girls",MATCH(X175,X$1:X$114,0)&lt;67,"5th/6th Boys",MATCH(X175,X$1:X$114,0)&lt;90,"5th/6th Girls",MATCH(X175,X$1:X$114,0)&lt;107,"7th-9th Boys",MATCH(X175,X$1:X$114,0)&lt;116,"7th-9th Girls")),"",_xlfn.IFS(MATCH(X175,X$1:X$114,0)&lt;33,"3rd/4th Boys",MATCH(X175,X$1:X$114,0)&lt;53,"3rd/4th Girls",MATCH(X175,X$1:X$114,0)&lt;67,"5th/6th Boys",MATCH(X175,X$1:X$114,0)&lt;90,"5th/6th Girls",MATCH(X175,X$1:X$114,0)&lt;107,"7th-9th Boys",MATCH(X175,X$1:X$114,0)&lt;116,"7th-9th Girls"))</f>
        <v>3rd/4th Boys</v>
      </c>
      <c r="V175" s="167">
        <v>0.57291666666666663</v>
      </c>
      <c r="W175" s="168" t="s">
        <v>89</v>
      </c>
      <c r="X175" s="169" t="str">
        <f t="shared" si="139"/>
        <v>1:45 PM HHES</v>
      </c>
      <c r="Y175" s="166" t="str" cm="1">
        <f t="array" ref="Y175">IF(ISNA(_xlfn.IFS(MATCH(AB175,AB$1:AB$114,0)&lt;33,"3rd/4th Boys",MATCH(AB175,AB$1:AB$114,0)&lt;53,"3rd/4th Girls",MATCH(AB175,AB$1:AB$114,0)&lt;67,"5th/6th Boys",MATCH(AB175,AB$1:AB$114,0)&lt;90,"5th/6th Girls",MATCH(AB175,AB$1:AB$114,0)&lt;107,"7th-9th Boys",MATCH(AB175,AB$1:AB$114,0)&lt;116,"7th-9th Girls")),"",_xlfn.IFS(MATCH(AB175,AB$1:AB$114,0)&lt;33,"3rd/4th Boys",MATCH(AB175,AB$1:AB$114,0)&lt;53,"3rd/4th Girls",MATCH(AB175,AB$1:AB$114,0)&lt;67,"5th/6th Boys",MATCH(AB175,AB$1:AB$114,0)&lt;90,"5th/6th Girls",MATCH(AB175,AB$1:AB$114,0)&lt;107,"7th-9th Boys",MATCH(AB175,AB$1:AB$114,0)&lt;116,"7th-9th Girls"))</f>
        <v>3rd/4th Girls</v>
      </c>
      <c r="Z175" s="167">
        <v>0.57291666666666663</v>
      </c>
      <c r="AA175" s="168" t="s">
        <v>89</v>
      </c>
      <c r="AB175" s="169" t="str">
        <f t="shared" si="140"/>
        <v>1:45 PM HHES</v>
      </c>
      <c r="AC175" s="166" t="str" cm="1">
        <f t="array" ref="AC175">IF(ISNA(_xlfn.IFS(MATCH(AF175,AF$1:AF$114,0)&lt;33,"3rd/4th Boys",MATCH(AF175,AF$1:AF$114,0)&lt;53,"3rd/4th Girls",MATCH(AF175,AF$1:AF$114,0)&lt;67,"5th/6th Boys",MATCH(AF175,AF$1:AF$114,0)&lt;90,"5th/6th Girls",MATCH(AF175,AF$1:AF$114,0)&lt;107,"7th-9th Boys",MATCH(AF175,AF$1:AF$114,0)&lt;116,"7th-9th Girls")),"",_xlfn.IFS(MATCH(AF175,AF$1:AF$114,0)&lt;33,"3rd/4th Boys",MATCH(AF175,AF$1:AF$114,0)&lt;53,"3rd/4th Girls",MATCH(AF175,AF$1:AF$114,0)&lt;67,"5th/6th Boys",MATCH(AF175,AF$1:AF$114,0)&lt;90,"5th/6th Girls",MATCH(AF175,AF$1:AF$114,0)&lt;107,"7th-9th Boys",MATCH(AF175,AF$1:AF$114,0)&lt;116,"7th-9th Girls"))</f>
        <v>3rd/4th Girls</v>
      </c>
      <c r="AD175" s="167">
        <v>0.57291666666666663</v>
      </c>
      <c r="AE175" s="168" t="s">
        <v>89</v>
      </c>
      <c r="AF175" s="170" t="str">
        <f t="shared" si="141"/>
        <v>1:45 PM HHES</v>
      </c>
    </row>
    <row r="176" spans="1:32" x14ac:dyDescent="0.3">
      <c r="A176" s="165" t="str" cm="1">
        <f t="array" ref="A176">IF(ISNA(_xlfn.IFS(MATCH(D176,D$1:D$114,0)&lt;33,"3rd/4th Boys",MATCH(D176,D$1:D$114,0)&lt;53,"3rd/4th Girls",MATCH(D176,D$1:D$114,0)&lt;67,"5th/6th Boys",MATCH(D176,D$1:D$114,0)&lt;90,"5th/6th Girls",MATCH(D176,D$1:D$114,0)&lt;107,"7th-9th Boys",MATCH(D176,D$1:D$114,0)&lt;116,"7th-9th Girls")),"",_xlfn.IFS(MATCH(D176,D$1:D$114,0)&lt;33,"3rd/4th Boys",MATCH(D176,D$1:D$114,0)&lt;53,"3rd/4th Girls",MATCH(D176,D$1:D$114,0)&lt;67,"5th/6th Boys",MATCH(D176,D$1:D$114,0)&lt;90,"5th/6th Girls",MATCH(D176,D$1:D$114,0)&lt;107,"7th-9th Boys",MATCH(D176,D$1:D$114,0)&lt;116,"7th-9th Girls"))</f>
        <v/>
      </c>
      <c r="B176" s="167">
        <v>0.625</v>
      </c>
      <c r="C176" s="168" t="s">
        <v>89</v>
      </c>
      <c r="D176" s="169" t="str">
        <f t="shared" si="135"/>
        <v>3:00 PM HHES</v>
      </c>
      <c r="E176" s="166" t="str" cm="1">
        <f t="array" ref="E176">IF(ISNA(_xlfn.IFS(MATCH(H176,H$1:H$114,0)&lt;33,"3rd/4th Boys",MATCH(H176,H$1:H$114,0)&lt;53,"3rd/4th Girls",MATCH(H176,H$1:H$114,0)&lt;67,"5th/6th Boys",MATCH(H176,H$1:H$114,0)&lt;90,"5th/6th Girls",MATCH(H176,H$1:H$114,0)&lt;107,"7th-9th Boys",MATCH(H176,H$1:H$114,0)&lt;116,"7th-9th Girls")),"",_xlfn.IFS(MATCH(H176,H$1:H$114,0)&lt;33,"3rd/4th Boys",MATCH(H176,H$1:H$114,0)&lt;53,"3rd/4th Girls",MATCH(H176,H$1:H$114,0)&lt;67,"5th/6th Boys",MATCH(H176,H$1:H$114,0)&lt;90,"5th/6th Girls",MATCH(H176,H$1:H$114,0)&lt;107,"7th-9th Boys",MATCH(H176,H$1:H$114,0)&lt;116,"7th-9th Girls"))</f>
        <v>3rd/4th Boys</v>
      </c>
      <c r="F176" s="167">
        <v>0.625</v>
      </c>
      <c r="G176" s="168" t="s">
        <v>89</v>
      </c>
      <c r="H176" s="169" t="str">
        <f t="shared" si="142"/>
        <v>3:00 PM HHES</v>
      </c>
      <c r="I176" s="166" t="str" cm="1">
        <f t="array" ref="I176">IF(ISNA(_xlfn.IFS(MATCH(L176,L$1:L$114,0)&lt;33,"3rd/4th Boys",MATCH(L176,L$1:L$114,0)&lt;53,"3rd/4th Girls",MATCH(L176,L$1:L$114,0)&lt;67,"5th/6th Boys",MATCH(L176,L$1:L$114,0)&lt;90,"5th/6th Girls",MATCH(L176,L$1:L$114,0)&lt;107,"7th-9th Boys",MATCH(L176,L$1:L$114,0)&lt;116,"7th-9th Girls")),"",_xlfn.IFS(MATCH(L176,L$1:L$114,0)&lt;33,"3rd/4th Boys",MATCH(L176,L$1:L$114,0)&lt;53,"3rd/4th Girls",MATCH(L176,L$1:L$114,0)&lt;67,"5th/6th Boys",MATCH(L176,L$1:L$114,0)&lt;90,"5th/6th Girls",MATCH(L176,L$1:L$114,0)&lt;107,"7th-9th Boys",MATCH(L176,L$1:L$114,0)&lt;116,"7th-9th Girls"))</f>
        <v>3rd/4th Boys</v>
      </c>
      <c r="J176" s="167">
        <v>0.625</v>
      </c>
      <c r="K176" s="168" t="s">
        <v>89</v>
      </c>
      <c r="L176" s="169" t="str">
        <f t="shared" si="136"/>
        <v>3:00 PM HHES</v>
      </c>
      <c r="M176" s="166" t="str" cm="1">
        <f t="array" ref="M176">IF(ISNA(_xlfn.IFS(MATCH(P176,P$1:P$114,0)&lt;33,"3rd/4th Boys",MATCH(P176,P$1:P$114,0)&lt;53,"3rd/4th Girls",MATCH(P176,P$1:P$114,0)&lt;67,"5th/6th Boys",MATCH(P176,P$1:P$114,0)&lt;90,"5th/6th Girls",MATCH(P176,P$1:P$114,0)&lt;107,"7th-9th Boys",MATCH(P176,P$1:P$114,0)&lt;116,"7th-9th Girls")),"",_xlfn.IFS(MATCH(P176,P$1:P$114,0)&lt;33,"3rd/4th Boys",MATCH(P176,P$1:P$114,0)&lt;53,"3rd/4th Girls",MATCH(P176,P$1:P$114,0)&lt;67,"5th/6th Boys",MATCH(P176,P$1:P$114,0)&lt;90,"5th/6th Girls",MATCH(P176,P$1:P$114,0)&lt;107,"7th-9th Boys",MATCH(P176,P$1:P$114,0)&lt;116,"7th-9th Girls"))</f>
        <v>3rd/4th Boys</v>
      </c>
      <c r="N176" s="167">
        <v>0.625</v>
      </c>
      <c r="O176" s="168" t="s">
        <v>89</v>
      </c>
      <c r="P176" s="169" t="str">
        <f t="shared" si="137"/>
        <v>3:00 PM HHES</v>
      </c>
      <c r="Q176" s="166" t="str" cm="1">
        <f t="array" ref="Q176">IF(ISNA(_xlfn.IFS(MATCH(T176,T$1:T$114,0)&lt;33,"3rd/4th Boys",MATCH(T176,T$1:T$114,0)&lt;53,"3rd/4th Girls",MATCH(T176,T$1:T$114,0)&lt;67,"5th/6th Boys",MATCH(T176,T$1:T$114,0)&lt;90,"5th/6th Girls",MATCH(T176,T$1:T$114,0)&lt;107,"7th-9th Boys",MATCH(T176,T$1:T$114,0)&lt;116,"7th-9th Girls")),"",_xlfn.IFS(MATCH(T176,T$1:T$114,0)&lt;33,"3rd/4th Boys",MATCH(T176,T$1:T$114,0)&lt;53,"3rd/4th Girls",MATCH(T176,T$1:T$114,0)&lt;67,"5th/6th Boys",MATCH(T176,T$1:T$114,0)&lt;90,"5th/6th Girls",MATCH(T176,T$1:T$114,0)&lt;107,"7th-9th Boys",MATCH(T176,T$1:T$114,0)&lt;116,"7th-9th Girls"))</f>
        <v>3rd/4th Boys</v>
      </c>
      <c r="R176" s="167">
        <v>0.625</v>
      </c>
      <c r="S176" s="168" t="s">
        <v>89</v>
      </c>
      <c r="T176" s="169" t="str">
        <f t="shared" si="138"/>
        <v>3:00 PM HHES</v>
      </c>
      <c r="U176" s="166" t="str" cm="1">
        <f t="array" ref="U176">IF(ISNA(_xlfn.IFS(MATCH(X176,X$1:X$114,0)&lt;33,"3rd/4th Boys",MATCH(X176,X$1:X$114,0)&lt;53,"3rd/4th Girls",MATCH(X176,X$1:X$114,0)&lt;67,"5th/6th Boys",MATCH(X176,X$1:X$114,0)&lt;90,"5th/6th Girls",MATCH(X176,X$1:X$114,0)&lt;107,"7th-9th Boys",MATCH(X176,X$1:X$114,0)&lt;116,"7th-9th Girls")),"",_xlfn.IFS(MATCH(X176,X$1:X$114,0)&lt;33,"3rd/4th Boys",MATCH(X176,X$1:X$114,0)&lt;53,"3rd/4th Girls",MATCH(X176,X$1:X$114,0)&lt;67,"5th/6th Boys",MATCH(X176,X$1:X$114,0)&lt;90,"5th/6th Girls",MATCH(X176,X$1:X$114,0)&lt;107,"7th-9th Boys",MATCH(X176,X$1:X$114,0)&lt;116,"7th-9th Girls"))</f>
        <v>3rd/4th Boys</v>
      </c>
      <c r="V176" s="167">
        <v>0.625</v>
      </c>
      <c r="W176" s="168" t="s">
        <v>89</v>
      </c>
      <c r="X176" s="169" t="str">
        <f t="shared" si="139"/>
        <v>3:00 PM HHES</v>
      </c>
      <c r="Y176" s="166" t="str" cm="1">
        <f t="array" ref="Y176">IF(ISNA(_xlfn.IFS(MATCH(AB176,AB$1:AB$114,0)&lt;33,"3rd/4th Boys",MATCH(AB176,AB$1:AB$114,0)&lt;53,"3rd/4th Girls",MATCH(AB176,AB$1:AB$114,0)&lt;67,"5th/6th Boys",MATCH(AB176,AB$1:AB$114,0)&lt;90,"5th/6th Girls",MATCH(AB176,AB$1:AB$114,0)&lt;107,"7th-9th Boys",MATCH(AB176,AB$1:AB$114,0)&lt;116,"7th-9th Girls")),"",_xlfn.IFS(MATCH(AB176,AB$1:AB$114,0)&lt;33,"3rd/4th Boys",MATCH(AB176,AB$1:AB$114,0)&lt;53,"3rd/4th Girls",MATCH(AB176,AB$1:AB$114,0)&lt;67,"5th/6th Boys",MATCH(AB176,AB$1:AB$114,0)&lt;90,"5th/6th Girls",MATCH(AB176,AB$1:AB$114,0)&lt;107,"7th-9th Boys",MATCH(AB176,AB$1:AB$114,0)&lt;116,"7th-9th Girls"))</f>
        <v>3rd/4th Girls</v>
      </c>
      <c r="Z176" s="167">
        <v>0.625</v>
      </c>
      <c r="AA176" s="168" t="s">
        <v>89</v>
      </c>
      <c r="AB176" s="169" t="str">
        <f t="shared" si="140"/>
        <v>3:00 PM HHES</v>
      </c>
      <c r="AC176" s="166" t="str" cm="1">
        <f t="array" ref="AC176">IF(ISNA(_xlfn.IFS(MATCH(AF176,AF$1:AF$114,0)&lt;33,"3rd/4th Boys",MATCH(AF176,AF$1:AF$114,0)&lt;53,"3rd/4th Girls",MATCH(AF176,AF$1:AF$114,0)&lt;67,"5th/6th Boys",MATCH(AF176,AF$1:AF$114,0)&lt;90,"5th/6th Girls",MATCH(AF176,AF$1:AF$114,0)&lt;107,"7th-9th Boys",MATCH(AF176,AF$1:AF$114,0)&lt;116,"7th-9th Girls")),"",_xlfn.IFS(MATCH(AF176,AF$1:AF$114,0)&lt;33,"3rd/4th Boys",MATCH(AF176,AF$1:AF$114,0)&lt;53,"3rd/4th Girls",MATCH(AF176,AF$1:AF$114,0)&lt;67,"5th/6th Boys",MATCH(AF176,AF$1:AF$114,0)&lt;90,"5th/6th Girls",MATCH(AF176,AF$1:AF$114,0)&lt;107,"7th-9th Boys",MATCH(AF176,AF$1:AF$114,0)&lt;116,"7th-9th Girls"))</f>
        <v>3rd/4th Boys</v>
      </c>
      <c r="AD176" s="167">
        <v>0.625</v>
      </c>
      <c r="AE176" s="168" t="s">
        <v>89</v>
      </c>
      <c r="AF176" s="170" t="str">
        <f t="shared" si="141"/>
        <v>3:00 PM HHES</v>
      </c>
    </row>
    <row r="177" spans="1:32" x14ac:dyDescent="0.3">
      <c r="A177" s="165" t="str" cm="1">
        <f t="array" ref="A177">IF(ISNA(_xlfn.IFS(MATCH(D177,D$1:D$114,0)&lt;33,"3rd/4th Boys",MATCH(D177,D$1:D$114,0)&lt;53,"3rd/4th Girls",MATCH(D177,D$1:D$114,0)&lt;67,"5th/6th Boys",MATCH(D177,D$1:D$114,0)&lt;90,"5th/6th Girls",MATCH(D177,D$1:D$114,0)&lt;107,"7th-9th Boys",MATCH(D177,D$1:D$114,0)&lt;116,"7th-9th Girls")),"",_xlfn.IFS(MATCH(D177,D$1:D$114,0)&lt;33,"3rd/4th Boys",MATCH(D177,D$1:D$114,0)&lt;53,"3rd/4th Girls",MATCH(D177,D$1:D$114,0)&lt;67,"5th/6th Boys",MATCH(D177,D$1:D$114,0)&lt;90,"5th/6th Girls",MATCH(D177,D$1:D$114,0)&lt;107,"7th-9th Boys",MATCH(D177,D$1:D$114,0)&lt;116,"7th-9th Girls"))</f>
        <v/>
      </c>
      <c r="B177" s="167">
        <v>0.67708333333333337</v>
      </c>
      <c r="C177" s="168" t="s">
        <v>89</v>
      </c>
      <c r="D177" s="169" t="str">
        <f t="shared" si="135"/>
        <v>4:15 PM HHES</v>
      </c>
      <c r="E177" s="166" t="str" cm="1">
        <f t="array" ref="E177">IF(ISNA(_xlfn.IFS(MATCH(H177,H$1:H$114,0)&lt;33,"3rd/4th Boys",MATCH(H177,H$1:H$114,0)&lt;53,"3rd/4th Girls",MATCH(H177,H$1:H$114,0)&lt;67,"5th/6th Boys",MATCH(H177,H$1:H$114,0)&lt;90,"5th/6th Girls",MATCH(H177,H$1:H$114,0)&lt;107,"7th-9th Boys",MATCH(H177,H$1:H$114,0)&lt;116,"7th-9th Girls")),"",_xlfn.IFS(MATCH(H177,H$1:H$114,0)&lt;33,"3rd/4th Boys",MATCH(H177,H$1:H$114,0)&lt;53,"3rd/4th Girls",MATCH(H177,H$1:H$114,0)&lt;67,"5th/6th Boys",MATCH(H177,H$1:H$114,0)&lt;90,"5th/6th Girls",MATCH(H177,H$1:H$114,0)&lt;107,"7th-9th Boys",MATCH(H177,H$1:H$114,0)&lt;116,"7th-9th Girls"))</f>
        <v>3rd/4th Girls</v>
      </c>
      <c r="F177" s="167">
        <v>0.67708333333333337</v>
      </c>
      <c r="G177" s="168" t="s">
        <v>89</v>
      </c>
      <c r="H177" s="169" t="str">
        <f t="shared" si="142"/>
        <v>4:15 PM HHES</v>
      </c>
      <c r="I177" s="166" t="str" cm="1">
        <f t="array" ref="I177">IF(ISNA(_xlfn.IFS(MATCH(L177,L$1:L$114,0)&lt;33,"3rd/4th Boys",MATCH(L177,L$1:L$114,0)&lt;53,"3rd/4th Girls",MATCH(L177,L$1:L$114,0)&lt;67,"5th/6th Boys",MATCH(L177,L$1:L$114,0)&lt;90,"5th/6th Girls",MATCH(L177,L$1:L$114,0)&lt;107,"7th-9th Boys",MATCH(L177,L$1:L$114,0)&lt;116,"7th-9th Girls")),"",_xlfn.IFS(MATCH(L177,L$1:L$114,0)&lt;33,"3rd/4th Boys",MATCH(L177,L$1:L$114,0)&lt;53,"3rd/4th Girls",MATCH(L177,L$1:L$114,0)&lt;67,"5th/6th Boys",MATCH(L177,L$1:L$114,0)&lt;90,"5th/6th Girls",MATCH(L177,L$1:L$114,0)&lt;107,"7th-9th Boys",MATCH(L177,L$1:L$114,0)&lt;116,"7th-9th Girls"))</f>
        <v>3rd/4th Boys</v>
      </c>
      <c r="J177" s="167">
        <v>0.67708333333333337</v>
      </c>
      <c r="K177" s="168" t="s">
        <v>89</v>
      </c>
      <c r="L177" s="169" t="str">
        <f t="shared" si="136"/>
        <v>4:15 PM HHES</v>
      </c>
      <c r="M177" s="166" t="str" cm="1">
        <f t="array" ref="M177">IF(ISNA(_xlfn.IFS(MATCH(P177,P$1:P$114,0)&lt;33,"3rd/4th Boys",MATCH(P177,P$1:P$114,0)&lt;53,"3rd/4th Girls",MATCH(P177,P$1:P$114,0)&lt;67,"5th/6th Boys",MATCH(P177,P$1:P$114,0)&lt;90,"5th/6th Girls",MATCH(P177,P$1:P$114,0)&lt;107,"7th-9th Boys",MATCH(P177,P$1:P$114,0)&lt;116,"7th-9th Girls")),"",_xlfn.IFS(MATCH(P177,P$1:P$114,0)&lt;33,"3rd/4th Boys",MATCH(P177,P$1:P$114,0)&lt;53,"3rd/4th Girls",MATCH(P177,P$1:P$114,0)&lt;67,"5th/6th Boys",MATCH(P177,P$1:P$114,0)&lt;90,"5th/6th Girls",MATCH(P177,P$1:P$114,0)&lt;107,"7th-9th Boys",MATCH(P177,P$1:P$114,0)&lt;116,"7th-9th Girls"))</f>
        <v>3rd/4th Girls</v>
      </c>
      <c r="N177" s="167">
        <v>0.67708333333333337</v>
      </c>
      <c r="O177" s="168" t="s">
        <v>89</v>
      </c>
      <c r="P177" s="169" t="str">
        <f t="shared" si="137"/>
        <v>4:15 PM HHES</v>
      </c>
      <c r="Q177" s="166" t="str" cm="1">
        <f t="array" ref="Q177">IF(ISNA(_xlfn.IFS(MATCH(T177,T$1:T$114,0)&lt;33,"3rd/4th Boys",MATCH(T177,T$1:T$114,0)&lt;53,"3rd/4th Girls",MATCH(T177,T$1:T$114,0)&lt;67,"5th/6th Boys",MATCH(T177,T$1:T$114,0)&lt;90,"5th/6th Girls",MATCH(T177,T$1:T$114,0)&lt;107,"7th-9th Boys",MATCH(T177,T$1:T$114,0)&lt;116,"7th-9th Girls")),"",_xlfn.IFS(MATCH(T177,T$1:T$114,0)&lt;33,"3rd/4th Boys",MATCH(T177,T$1:T$114,0)&lt;53,"3rd/4th Girls",MATCH(T177,T$1:T$114,0)&lt;67,"5th/6th Boys",MATCH(T177,T$1:T$114,0)&lt;90,"5th/6th Girls",MATCH(T177,T$1:T$114,0)&lt;107,"7th-9th Boys",MATCH(T177,T$1:T$114,0)&lt;116,"7th-9th Girls"))</f>
        <v>3rd/4th Boys</v>
      </c>
      <c r="R177" s="167">
        <v>0.67708333333333337</v>
      </c>
      <c r="S177" s="168" t="s">
        <v>89</v>
      </c>
      <c r="T177" s="169" t="str">
        <f t="shared" si="138"/>
        <v>4:15 PM HHES</v>
      </c>
      <c r="U177" s="166" t="str" cm="1">
        <f t="array" ref="U177">IF(ISNA(_xlfn.IFS(MATCH(X177,X$1:X$114,0)&lt;33,"3rd/4th Boys",MATCH(X177,X$1:X$114,0)&lt;53,"3rd/4th Girls",MATCH(X177,X$1:X$114,0)&lt;67,"5th/6th Boys",MATCH(X177,X$1:X$114,0)&lt;90,"5th/6th Girls",MATCH(X177,X$1:X$114,0)&lt;107,"7th-9th Boys",MATCH(X177,X$1:X$114,0)&lt;116,"7th-9th Girls")),"",_xlfn.IFS(MATCH(X177,X$1:X$114,0)&lt;33,"3rd/4th Boys",MATCH(X177,X$1:X$114,0)&lt;53,"3rd/4th Girls",MATCH(X177,X$1:X$114,0)&lt;67,"5th/6th Boys",MATCH(X177,X$1:X$114,0)&lt;90,"5th/6th Girls",MATCH(X177,X$1:X$114,0)&lt;107,"7th-9th Boys",MATCH(X177,X$1:X$114,0)&lt;116,"7th-9th Girls"))</f>
        <v>3rd/4th Girls</v>
      </c>
      <c r="V177" s="167">
        <v>0.67708333333333337</v>
      </c>
      <c r="W177" s="168" t="s">
        <v>89</v>
      </c>
      <c r="X177" s="169" t="str">
        <f t="shared" si="139"/>
        <v>4:15 PM HHES</v>
      </c>
      <c r="Y177" s="166" t="str" cm="1">
        <f t="array" ref="Y177">IF(ISNA(_xlfn.IFS(MATCH(AB177,AB$1:AB$114,0)&lt;33,"3rd/4th Boys",MATCH(AB177,AB$1:AB$114,0)&lt;53,"3rd/4th Girls",MATCH(AB177,AB$1:AB$114,0)&lt;67,"5th/6th Boys",MATCH(AB177,AB$1:AB$114,0)&lt;90,"5th/6th Girls",MATCH(AB177,AB$1:AB$114,0)&lt;107,"7th-9th Boys",MATCH(AB177,AB$1:AB$114,0)&lt;116,"7th-9th Girls")),"",_xlfn.IFS(MATCH(AB177,AB$1:AB$114,0)&lt;33,"3rd/4th Boys",MATCH(AB177,AB$1:AB$114,0)&lt;53,"3rd/4th Girls",MATCH(AB177,AB$1:AB$114,0)&lt;67,"5th/6th Boys",MATCH(AB177,AB$1:AB$114,0)&lt;90,"5th/6th Girls",MATCH(AB177,AB$1:AB$114,0)&lt;107,"7th-9th Boys",MATCH(AB177,AB$1:AB$114,0)&lt;116,"7th-9th Girls"))</f>
        <v>3rd/4th Boys</v>
      </c>
      <c r="Z177" s="167">
        <v>0.67708333333333337</v>
      </c>
      <c r="AA177" s="168" t="s">
        <v>89</v>
      </c>
      <c r="AB177" s="169" t="str">
        <f t="shared" si="140"/>
        <v>4:15 PM HHES</v>
      </c>
      <c r="AC177" s="166" t="str" cm="1">
        <f t="array" ref="AC177">IF(ISNA(_xlfn.IFS(MATCH(AF177,AF$1:AF$114,0)&lt;33,"3rd/4th Boys",MATCH(AF177,AF$1:AF$114,0)&lt;53,"3rd/4th Girls",MATCH(AF177,AF$1:AF$114,0)&lt;67,"5th/6th Boys",MATCH(AF177,AF$1:AF$114,0)&lt;90,"5th/6th Girls",MATCH(AF177,AF$1:AF$114,0)&lt;107,"7th-9th Boys",MATCH(AF177,AF$1:AF$114,0)&lt;116,"7th-9th Girls")),"",_xlfn.IFS(MATCH(AF177,AF$1:AF$114,0)&lt;33,"3rd/4th Boys",MATCH(AF177,AF$1:AF$114,0)&lt;53,"3rd/4th Girls",MATCH(AF177,AF$1:AF$114,0)&lt;67,"5th/6th Boys",MATCH(AF177,AF$1:AF$114,0)&lt;90,"5th/6th Girls",MATCH(AF177,AF$1:AF$114,0)&lt;107,"7th-9th Boys",MATCH(AF177,AF$1:AF$114,0)&lt;116,"7th-9th Girls"))</f>
        <v>3rd/4th Boys</v>
      </c>
      <c r="AD177" s="167">
        <v>0.67708333333333337</v>
      </c>
      <c r="AE177" s="168" t="s">
        <v>89</v>
      </c>
      <c r="AF177" s="170" t="str">
        <f t="shared" si="141"/>
        <v>4:15 PM HHES</v>
      </c>
    </row>
    <row r="178" spans="1:32" x14ac:dyDescent="0.3">
      <c r="A178" s="165" t="str" cm="1">
        <f t="array" ref="A178">IF(ISNA(_xlfn.IFS(MATCH(D178,D$1:D$114,0)&lt;33,"3rd/4th Boys",MATCH(D178,D$1:D$114,0)&lt;53,"3rd/4th Girls",MATCH(D178,D$1:D$114,0)&lt;67,"5th/6th Boys",MATCH(D178,D$1:D$114,0)&lt;90,"5th/6th Girls",MATCH(D178,D$1:D$114,0)&lt;107,"7th-9th Boys",MATCH(D178,D$1:D$114,0)&lt;116,"7th-9th Girls")),"",_xlfn.IFS(MATCH(D178,D$1:D$114,0)&lt;33,"3rd/4th Boys",MATCH(D178,D$1:D$114,0)&lt;53,"3rd/4th Girls",MATCH(D178,D$1:D$114,0)&lt;67,"5th/6th Boys",MATCH(D178,D$1:D$114,0)&lt;90,"5th/6th Girls",MATCH(D178,D$1:D$114,0)&lt;107,"7th-9th Boys",MATCH(D178,D$1:D$114,0)&lt;116,"7th-9th Girls"))</f>
        <v/>
      </c>
      <c r="B178" s="167">
        <v>0.72916666666666663</v>
      </c>
      <c r="C178" s="168" t="s">
        <v>89</v>
      </c>
      <c r="D178" s="169" t="str">
        <f t="shared" si="135"/>
        <v>5:30 PM HHES</v>
      </c>
      <c r="E178" s="166" t="str" cm="1">
        <f t="array" ref="E178">IF(ISNA(_xlfn.IFS(MATCH(H178,H$1:H$114,0)&lt;33,"3rd/4th Boys",MATCH(H178,H$1:H$114,0)&lt;53,"3rd/4th Girls",MATCH(H178,H$1:H$114,0)&lt;67,"5th/6th Boys",MATCH(H178,H$1:H$114,0)&lt;90,"5th/6th Girls",MATCH(H178,H$1:H$114,0)&lt;107,"7th-9th Boys",MATCH(H178,H$1:H$114,0)&lt;116,"7th-9th Girls")),"",_xlfn.IFS(MATCH(H178,H$1:H$114,0)&lt;33,"3rd/4th Boys",MATCH(H178,H$1:H$114,0)&lt;53,"3rd/4th Girls",MATCH(H178,H$1:H$114,0)&lt;67,"5th/6th Boys",MATCH(H178,H$1:H$114,0)&lt;90,"5th/6th Girls",MATCH(H178,H$1:H$114,0)&lt;107,"7th-9th Boys",MATCH(H178,H$1:H$114,0)&lt;116,"7th-9th Girls"))</f>
        <v>3rd/4th Girls</v>
      </c>
      <c r="F178" s="167">
        <v>0.72916666666666663</v>
      </c>
      <c r="G178" s="168" t="s">
        <v>89</v>
      </c>
      <c r="H178" s="169" t="str">
        <f t="shared" si="142"/>
        <v>5:30 PM HHES</v>
      </c>
      <c r="I178" s="166" t="str" cm="1">
        <f t="array" ref="I178">IF(ISNA(_xlfn.IFS(MATCH(L178,L$1:L$114,0)&lt;33,"3rd/4th Boys",MATCH(L178,L$1:L$114,0)&lt;53,"3rd/4th Girls",MATCH(L178,L$1:L$114,0)&lt;67,"5th/6th Boys",MATCH(L178,L$1:L$114,0)&lt;90,"5th/6th Girls",MATCH(L178,L$1:L$114,0)&lt;107,"7th-9th Boys",MATCH(L178,L$1:L$114,0)&lt;116,"7th-9th Girls")),"",_xlfn.IFS(MATCH(L178,L$1:L$114,0)&lt;33,"3rd/4th Boys",MATCH(L178,L$1:L$114,0)&lt;53,"3rd/4th Girls",MATCH(L178,L$1:L$114,0)&lt;67,"5th/6th Boys",MATCH(L178,L$1:L$114,0)&lt;90,"5th/6th Girls",MATCH(L178,L$1:L$114,0)&lt;107,"7th-9th Boys",MATCH(L178,L$1:L$114,0)&lt;116,"7th-9th Girls"))</f>
        <v/>
      </c>
      <c r="J178" s="167">
        <v>0.72916666666666663</v>
      </c>
      <c r="K178" s="168" t="s">
        <v>89</v>
      </c>
      <c r="L178" s="169" t="str">
        <f t="shared" si="136"/>
        <v>5:30 PM HHES</v>
      </c>
      <c r="M178" s="166" t="str" cm="1">
        <f t="array" ref="M178">IF(ISNA(_xlfn.IFS(MATCH(P178,P$1:P$114,0)&lt;33,"3rd/4th Boys",MATCH(P178,P$1:P$114,0)&lt;53,"3rd/4th Girls",MATCH(P178,P$1:P$114,0)&lt;67,"5th/6th Boys",MATCH(P178,P$1:P$114,0)&lt;90,"5th/6th Girls",MATCH(P178,P$1:P$114,0)&lt;107,"7th-9th Boys",MATCH(P178,P$1:P$114,0)&lt;116,"7th-9th Girls")),"",_xlfn.IFS(MATCH(P178,P$1:P$114,0)&lt;33,"3rd/4th Boys",MATCH(P178,P$1:P$114,0)&lt;53,"3rd/4th Girls",MATCH(P178,P$1:P$114,0)&lt;67,"5th/6th Boys",MATCH(P178,P$1:P$114,0)&lt;90,"5th/6th Girls",MATCH(P178,P$1:P$114,0)&lt;107,"7th-9th Boys",MATCH(P178,P$1:P$114,0)&lt;116,"7th-9th Girls"))</f>
        <v/>
      </c>
      <c r="N178" s="167">
        <v>0.72916666666666663</v>
      </c>
      <c r="O178" s="168" t="s">
        <v>89</v>
      </c>
      <c r="P178" s="169" t="str">
        <f t="shared" si="137"/>
        <v>5:30 PM HHES</v>
      </c>
      <c r="Q178" s="166" t="str" cm="1">
        <f t="array" ref="Q178">IF(ISNA(_xlfn.IFS(MATCH(T178,T$1:T$114,0)&lt;33,"3rd/4th Boys",MATCH(T178,T$1:T$114,0)&lt;53,"3rd/4th Girls",MATCH(T178,T$1:T$114,0)&lt;67,"5th/6th Boys",MATCH(T178,T$1:T$114,0)&lt;90,"5th/6th Girls",MATCH(T178,T$1:T$114,0)&lt;107,"7th-9th Boys",MATCH(T178,T$1:T$114,0)&lt;116,"7th-9th Girls")),"",_xlfn.IFS(MATCH(T178,T$1:T$114,0)&lt;33,"3rd/4th Boys",MATCH(T178,T$1:T$114,0)&lt;53,"3rd/4th Girls",MATCH(T178,T$1:T$114,0)&lt;67,"5th/6th Boys",MATCH(T178,T$1:T$114,0)&lt;90,"5th/6th Girls",MATCH(T178,T$1:T$114,0)&lt;107,"7th-9th Boys",MATCH(T178,T$1:T$114,0)&lt;116,"7th-9th Girls"))</f>
        <v>3rd/4th Boys</v>
      </c>
      <c r="R178" s="167">
        <v>0.72916666666666663</v>
      </c>
      <c r="S178" s="168" t="s">
        <v>89</v>
      </c>
      <c r="T178" s="169" t="str">
        <f t="shared" si="138"/>
        <v>5:30 PM HHES</v>
      </c>
      <c r="U178" s="166" t="str" cm="1">
        <f t="array" ref="U178">IF(ISNA(_xlfn.IFS(MATCH(X178,X$1:X$114,0)&lt;33,"3rd/4th Boys",MATCH(X178,X$1:X$114,0)&lt;53,"3rd/4th Girls",MATCH(X178,X$1:X$114,0)&lt;67,"5th/6th Boys",MATCH(X178,X$1:X$114,0)&lt;90,"5th/6th Girls",MATCH(X178,X$1:X$114,0)&lt;107,"7th-9th Boys",MATCH(X178,X$1:X$114,0)&lt;116,"7th-9th Girls")),"",_xlfn.IFS(MATCH(X178,X$1:X$114,0)&lt;33,"3rd/4th Boys",MATCH(X178,X$1:X$114,0)&lt;53,"3rd/4th Girls",MATCH(X178,X$1:X$114,0)&lt;67,"5th/6th Boys",MATCH(X178,X$1:X$114,0)&lt;90,"5th/6th Girls",MATCH(X178,X$1:X$114,0)&lt;107,"7th-9th Boys",MATCH(X178,X$1:X$114,0)&lt;116,"7th-9th Girls"))</f>
        <v>3rd/4th Girls</v>
      </c>
      <c r="V178" s="167">
        <v>0.72916666666666663</v>
      </c>
      <c r="W178" s="168" t="s">
        <v>89</v>
      </c>
      <c r="X178" s="169" t="str">
        <f t="shared" si="139"/>
        <v>5:30 PM HHES</v>
      </c>
      <c r="Y178" s="166" t="str" cm="1">
        <f t="array" ref="Y178">IF(ISNA(_xlfn.IFS(MATCH(AB178,AB$1:AB$114,0)&lt;33,"3rd/4th Boys",MATCH(AB178,AB$1:AB$114,0)&lt;53,"3rd/4th Girls",MATCH(AB178,AB$1:AB$114,0)&lt;67,"5th/6th Boys",MATCH(AB178,AB$1:AB$114,0)&lt;90,"5th/6th Girls",MATCH(AB178,AB$1:AB$114,0)&lt;107,"7th-9th Boys",MATCH(AB178,AB$1:AB$114,0)&lt;116,"7th-9th Girls")),"",_xlfn.IFS(MATCH(AB178,AB$1:AB$114,0)&lt;33,"3rd/4th Boys",MATCH(AB178,AB$1:AB$114,0)&lt;53,"3rd/4th Girls",MATCH(AB178,AB$1:AB$114,0)&lt;67,"5th/6th Boys",MATCH(AB178,AB$1:AB$114,0)&lt;90,"5th/6th Girls",MATCH(AB178,AB$1:AB$114,0)&lt;107,"7th-9th Boys",MATCH(AB178,AB$1:AB$114,0)&lt;116,"7th-9th Girls"))</f>
        <v/>
      </c>
      <c r="Z178" s="167">
        <v>0.72916666666666663</v>
      </c>
      <c r="AA178" s="168" t="s">
        <v>89</v>
      </c>
      <c r="AB178" s="169" t="str">
        <f t="shared" si="140"/>
        <v>5:30 PM HHES</v>
      </c>
      <c r="AC178" s="166" t="str" cm="1">
        <f t="array" ref="AC178">IF(ISNA(_xlfn.IFS(MATCH(AF178,AF$1:AF$114,0)&lt;33,"3rd/4th Boys",MATCH(AF178,AF$1:AF$114,0)&lt;53,"3rd/4th Girls",MATCH(AF178,AF$1:AF$114,0)&lt;67,"5th/6th Boys",MATCH(AF178,AF$1:AF$114,0)&lt;90,"5th/6th Girls",MATCH(AF178,AF$1:AF$114,0)&lt;107,"7th-9th Boys",MATCH(AF178,AF$1:AF$114,0)&lt;116,"7th-9th Girls")),"",_xlfn.IFS(MATCH(AF178,AF$1:AF$114,0)&lt;33,"3rd/4th Boys",MATCH(AF178,AF$1:AF$114,0)&lt;53,"3rd/4th Girls",MATCH(AF178,AF$1:AF$114,0)&lt;67,"5th/6th Boys",MATCH(AF178,AF$1:AF$114,0)&lt;90,"5th/6th Girls",MATCH(AF178,AF$1:AF$114,0)&lt;107,"7th-9th Boys",MATCH(AF178,AF$1:AF$114,0)&lt;116,"7th-9th Girls"))</f>
        <v>3rd/4th Boys</v>
      </c>
      <c r="AD178" s="167">
        <v>0.72916666666666663</v>
      </c>
      <c r="AE178" s="168" t="s">
        <v>89</v>
      </c>
      <c r="AF178" s="170" t="str">
        <f t="shared" si="141"/>
        <v>5:30 PM HHES</v>
      </c>
    </row>
    <row r="179" spans="1:32" x14ac:dyDescent="0.3">
      <c r="A179" s="165" t="str" cm="1">
        <f t="array" ref="A179">IF(ISNA(_xlfn.IFS(MATCH(D179,D$1:D$114,0)&lt;33,"3rd/4th Boys",MATCH(D179,D$1:D$114,0)&lt;53,"3rd/4th Girls",MATCH(D179,D$1:D$114,0)&lt;67,"5th/6th Boys",MATCH(D179,D$1:D$114,0)&lt;90,"5th/6th Girls",MATCH(D179,D$1:D$114,0)&lt;107,"7th-9th Boys",MATCH(D179,D$1:D$114,0)&lt;116,"7th-9th Girls")),"",_xlfn.IFS(MATCH(D179,D$1:D$114,0)&lt;33,"3rd/4th Boys",MATCH(D179,D$1:D$114,0)&lt;53,"3rd/4th Girls",MATCH(D179,D$1:D$114,0)&lt;67,"5th/6th Boys",MATCH(D179,D$1:D$114,0)&lt;90,"5th/6th Girls",MATCH(D179,D$1:D$114,0)&lt;107,"7th-9th Boys",MATCH(D179,D$1:D$114,0)&lt;116,"7th-9th Girls"))</f>
        <v/>
      </c>
      <c r="B179" s="167">
        <v>0.52083333333333337</v>
      </c>
      <c r="C179" s="168" t="s">
        <v>88</v>
      </c>
      <c r="D179" s="169" t="str">
        <f t="shared" si="135"/>
        <v>12:30 PM BMS</v>
      </c>
      <c r="E179" s="166" t="str" cm="1">
        <f t="array" ref="E179">IF(ISNA(_xlfn.IFS(MATCH(H179,H$1:H$114,0)&lt;33,"3rd/4th Boys",MATCH(H179,H$1:H$114,0)&lt;53,"3rd/4th Girls",MATCH(H179,H$1:H$114,0)&lt;67,"5th/6th Boys",MATCH(H179,H$1:H$114,0)&lt;90,"5th/6th Girls",MATCH(H179,H$1:H$114,0)&lt;107,"7th-9th Boys",MATCH(H179,H$1:H$114,0)&lt;116,"7th-9th Girls")),"",_xlfn.IFS(MATCH(H179,H$1:H$114,0)&lt;33,"3rd/4th Boys",MATCH(H179,H$1:H$114,0)&lt;53,"3rd/4th Girls",MATCH(H179,H$1:H$114,0)&lt;67,"5th/6th Boys",MATCH(H179,H$1:H$114,0)&lt;90,"5th/6th Girls",MATCH(H179,H$1:H$114,0)&lt;107,"7th-9th Boys",MATCH(H179,H$1:H$114,0)&lt;116,"7th-9th Girls"))</f>
        <v>5th/6th Boys</v>
      </c>
      <c r="F179" s="167">
        <v>0.52083333333333337</v>
      </c>
      <c r="G179" s="168" t="s">
        <v>88</v>
      </c>
      <c r="H179" s="169" t="str">
        <f t="shared" si="142"/>
        <v>12:30 PM BMS</v>
      </c>
      <c r="I179" s="166" t="str" cm="1">
        <f t="array" ref="I179">IF(ISNA(_xlfn.IFS(MATCH(L179,L$1:L$114,0)&lt;33,"3rd/4th Boys",MATCH(L179,L$1:L$114,0)&lt;53,"3rd/4th Girls",MATCH(L179,L$1:L$114,0)&lt;67,"5th/6th Boys",MATCH(L179,L$1:L$114,0)&lt;90,"5th/6th Girls",MATCH(L179,L$1:L$114,0)&lt;107,"7th-9th Boys",MATCH(L179,L$1:L$114,0)&lt;116,"7th-9th Girls")),"",_xlfn.IFS(MATCH(L179,L$1:L$114,0)&lt;33,"3rd/4th Boys",MATCH(L179,L$1:L$114,0)&lt;53,"3rd/4th Girls",MATCH(L179,L$1:L$114,0)&lt;67,"5th/6th Boys",MATCH(L179,L$1:L$114,0)&lt;90,"5th/6th Girls",MATCH(L179,L$1:L$114,0)&lt;107,"7th-9th Boys",MATCH(L179,L$1:L$114,0)&lt;116,"7th-9th Girls"))</f>
        <v>5th/6th Girls</v>
      </c>
      <c r="J179" s="167">
        <v>0.52083333333333337</v>
      </c>
      <c r="K179" s="168" t="s">
        <v>88</v>
      </c>
      <c r="L179" s="169" t="str">
        <f t="shared" si="136"/>
        <v>12:30 PM BMS</v>
      </c>
      <c r="M179" s="166" t="str" cm="1">
        <f t="array" ref="M179">IF(ISNA(_xlfn.IFS(MATCH(P179,P$1:P$114,0)&lt;33,"3rd/4th Boys",MATCH(P179,P$1:P$114,0)&lt;53,"3rd/4th Girls",MATCH(P179,P$1:P$114,0)&lt;67,"5th/6th Boys",MATCH(P179,P$1:P$114,0)&lt;90,"5th/6th Girls",MATCH(P179,P$1:P$114,0)&lt;107,"7th-9th Boys",MATCH(P179,P$1:P$114,0)&lt;116,"7th-9th Girls")),"",_xlfn.IFS(MATCH(P179,P$1:P$114,0)&lt;33,"3rd/4th Boys",MATCH(P179,P$1:P$114,0)&lt;53,"3rd/4th Girls",MATCH(P179,P$1:P$114,0)&lt;67,"5th/6th Boys",MATCH(P179,P$1:P$114,0)&lt;90,"5th/6th Girls",MATCH(P179,P$1:P$114,0)&lt;107,"7th-9th Boys",MATCH(P179,P$1:P$114,0)&lt;116,"7th-9th Girls"))</f>
        <v>5th/6th Girls</v>
      </c>
      <c r="N179" s="167">
        <v>0.52083333333333337</v>
      </c>
      <c r="O179" s="168" t="s">
        <v>88</v>
      </c>
      <c r="P179" s="169" t="str">
        <f t="shared" si="137"/>
        <v>12:30 PM BMS</v>
      </c>
      <c r="Q179" s="166" t="str" cm="1">
        <f t="array" ref="Q179">IF(ISNA(_xlfn.IFS(MATCH(T179,T$1:T$114,0)&lt;33,"3rd/4th Boys",MATCH(T179,T$1:T$114,0)&lt;53,"3rd/4th Girls",MATCH(T179,T$1:T$114,0)&lt;67,"5th/6th Boys",MATCH(T179,T$1:T$114,0)&lt;90,"5th/6th Girls",MATCH(T179,T$1:T$114,0)&lt;107,"7th-9th Boys",MATCH(T179,T$1:T$114,0)&lt;116,"7th-9th Girls")),"",_xlfn.IFS(MATCH(T179,T$1:T$114,0)&lt;33,"3rd/4th Boys",MATCH(T179,T$1:T$114,0)&lt;53,"3rd/4th Girls",MATCH(T179,T$1:T$114,0)&lt;67,"5th/6th Boys",MATCH(T179,T$1:T$114,0)&lt;90,"5th/6th Girls",MATCH(T179,T$1:T$114,0)&lt;107,"7th-9th Boys",MATCH(T179,T$1:T$114,0)&lt;116,"7th-9th Girls"))</f>
        <v>5th/6th Girls</v>
      </c>
      <c r="R179" s="167">
        <v>0.52083333333333337</v>
      </c>
      <c r="S179" s="168" t="s">
        <v>88</v>
      </c>
      <c r="T179" s="169" t="str">
        <f t="shared" si="138"/>
        <v>12:30 PM BMS</v>
      </c>
      <c r="U179" s="166" t="str" cm="1">
        <f t="array" ref="U179">IF(ISNA(_xlfn.IFS(MATCH(X179,X$1:X$114,0)&lt;33,"3rd/4th Boys",MATCH(X179,X$1:X$114,0)&lt;53,"3rd/4th Girls",MATCH(X179,X$1:X$114,0)&lt;67,"5th/6th Boys",MATCH(X179,X$1:X$114,0)&lt;90,"5th/6th Girls",MATCH(X179,X$1:X$114,0)&lt;107,"7th-9th Boys",MATCH(X179,X$1:X$114,0)&lt;116,"7th-9th Girls")),"",_xlfn.IFS(MATCH(X179,X$1:X$114,0)&lt;33,"3rd/4th Boys",MATCH(X179,X$1:X$114,0)&lt;53,"3rd/4th Girls",MATCH(X179,X$1:X$114,0)&lt;67,"5th/6th Boys",MATCH(X179,X$1:X$114,0)&lt;90,"5th/6th Girls",MATCH(X179,X$1:X$114,0)&lt;107,"7th-9th Boys",MATCH(X179,X$1:X$114,0)&lt;116,"7th-9th Girls"))</f>
        <v>7th-9th Boys</v>
      </c>
      <c r="V179" s="167">
        <v>0.52083333333333337</v>
      </c>
      <c r="W179" s="168" t="s">
        <v>88</v>
      </c>
      <c r="X179" s="169" t="str">
        <f t="shared" si="139"/>
        <v>12:30 PM BMS</v>
      </c>
      <c r="Y179" s="166" t="str" cm="1">
        <f t="array" ref="Y179">IF(ISNA(_xlfn.IFS(MATCH(AB179,AB$1:AB$114,0)&lt;33,"3rd/4th Boys",MATCH(AB179,AB$1:AB$114,0)&lt;53,"3rd/4th Girls",MATCH(AB179,AB$1:AB$114,0)&lt;67,"5th/6th Boys",MATCH(AB179,AB$1:AB$114,0)&lt;90,"5th/6th Girls",MATCH(AB179,AB$1:AB$114,0)&lt;107,"7th-9th Boys",MATCH(AB179,AB$1:AB$114,0)&lt;116,"7th-9th Girls")),"",_xlfn.IFS(MATCH(AB179,AB$1:AB$114,0)&lt;33,"3rd/4th Boys",MATCH(AB179,AB$1:AB$114,0)&lt;53,"3rd/4th Girls",MATCH(AB179,AB$1:AB$114,0)&lt;67,"5th/6th Boys",MATCH(AB179,AB$1:AB$114,0)&lt;90,"5th/6th Girls",MATCH(AB179,AB$1:AB$114,0)&lt;107,"7th-9th Boys",MATCH(AB179,AB$1:AB$114,0)&lt;116,"7th-9th Girls"))</f>
        <v>7th-9th Boys</v>
      </c>
      <c r="Z179" s="167">
        <v>0.52083333333333337</v>
      </c>
      <c r="AA179" s="168" t="s">
        <v>88</v>
      </c>
      <c r="AB179" s="169" t="str">
        <f t="shared" si="140"/>
        <v>12:30 PM BMS</v>
      </c>
      <c r="AC179" s="166" t="str" cm="1">
        <f t="array" ref="AC179">IF(ISNA(_xlfn.IFS(MATCH(AF179,AF$1:AF$114,0)&lt;33,"3rd/4th Boys",MATCH(AF179,AF$1:AF$114,0)&lt;53,"3rd/4th Girls",MATCH(AF179,AF$1:AF$114,0)&lt;67,"5th/6th Boys",MATCH(AF179,AF$1:AF$114,0)&lt;90,"5th/6th Girls",MATCH(AF179,AF$1:AF$114,0)&lt;107,"7th-9th Boys",MATCH(AF179,AF$1:AF$114,0)&lt;116,"7th-9th Girls")),"",_xlfn.IFS(MATCH(AF179,AF$1:AF$114,0)&lt;33,"3rd/4th Boys",MATCH(AF179,AF$1:AF$114,0)&lt;53,"3rd/4th Girls",MATCH(AF179,AF$1:AF$114,0)&lt;67,"5th/6th Boys",MATCH(AF179,AF$1:AF$114,0)&lt;90,"5th/6th Girls",MATCH(AF179,AF$1:AF$114,0)&lt;107,"7th-9th Boys",MATCH(AF179,AF$1:AF$114,0)&lt;116,"7th-9th Girls"))</f>
        <v>7th-9th Boys</v>
      </c>
      <c r="AD179" s="167">
        <v>0.52083333333333337</v>
      </c>
      <c r="AE179" s="168" t="s">
        <v>88</v>
      </c>
      <c r="AF179" s="170" t="str">
        <f t="shared" si="141"/>
        <v>12:30 PM BMS</v>
      </c>
    </row>
    <row r="180" spans="1:32" x14ac:dyDescent="0.3">
      <c r="A180" s="165" t="str" cm="1">
        <f t="array" ref="A180">IF(ISNA(_xlfn.IFS(MATCH(D180,D$1:D$114,0)&lt;33,"3rd/4th Boys",MATCH(D180,D$1:D$114,0)&lt;53,"3rd/4th Girls",MATCH(D180,D$1:D$114,0)&lt;67,"5th/6th Boys",MATCH(D180,D$1:D$114,0)&lt;90,"5th/6th Girls",MATCH(D180,D$1:D$114,0)&lt;107,"7th-9th Boys",MATCH(D180,D$1:D$114,0)&lt;116,"7th-9th Girls")),"",_xlfn.IFS(MATCH(D180,D$1:D$114,0)&lt;33,"3rd/4th Boys",MATCH(D180,D$1:D$114,0)&lt;53,"3rd/4th Girls",MATCH(D180,D$1:D$114,0)&lt;67,"5th/6th Boys",MATCH(D180,D$1:D$114,0)&lt;90,"5th/6th Girls",MATCH(D180,D$1:D$114,0)&lt;107,"7th-9th Boys",MATCH(D180,D$1:D$114,0)&lt;116,"7th-9th Girls"))</f>
        <v/>
      </c>
      <c r="B180" s="167">
        <v>0.57291666666666663</v>
      </c>
      <c r="C180" s="168" t="s">
        <v>88</v>
      </c>
      <c r="D180" s="169" t="str">
        <f t="shared" si="135"/>
        <v>1:45 PM BMS</v>
      </c>
      <c r="E180" s="166" t="str" cm="1">
        <f t="array" ref="E180">IF(ISNA(_xlfn.IFS(MATCH(H180,H$1:H$114,0)&lt;33,"3rd/4th Boys",MATCH(H180,H$1:H$114,0)&lt;53,"3rd/4th Girls",MATCH(H180,H$1:H$114,0)&lt;67,"5th/6th Boys",MATCH(H180,H$1:H$114,0)&lt;90,"5th/6th Girls",MATCH(H180,H$1:H$114,0)&lt;107,"7th-9th Boys",MATCH(H180,H$1:H$114,0)&lt;116,"7th-9th Girls")),"",_xlfn.IFS(MATCH(H180,H$1:H$114,0)&lt;33,"3rd/4th Boys",MATCH(H180,H$1:H$114,0)&lt;53,"3rd/4th Girls",MATCH(H180,H$1:H$114,0)&lt;67,"5th/6th Boys",MATCH(H180,H$1:H$114,0)&lt;90,"5th/6th Girls",MATCH(H180,H$1:H$114,0)&lt;107,"7th-9th Boys",MATCH(H180,H$1:H$114,0)&lt;116,"7th-9th Girls"))</f>
        <v>5th/6th Boys</v>
      </c>
      <c r="F180" s="167">
        <v>0.57291666666666663</v>
      </c>
      <c r="G180" s="168" t="s">
        <v>88</v>
      </c>
      <c r="H180" s="169" t="str">
        <f t="shared" si="142"/>
        <v>1:45 PM BMS</v>
      </c>
      <c r="I180" s="166" t="str" cm="1">
        <f t="array" ref="I180">IF(ISNA(_xlfn.IFS(MATCH(L180,L$1:L$114,0)&lt;33,"3rd/4th Boys",MATCH(L180,L$1:L$114,0)&lt;53,"3rd/4th Girls",MATCH(L180,L$1:L$114,0)&lt;67,"5th/6th Boys",MATCH(L180,L$1:L$114,0)&lt;90,"5th/6th Girls",MATCH(L180,L$1:L$114,0)&lt;107,"7th-9th Boys",MATCH(L180,L$1:L$114,0)&lt;116,"7th-9th Girls")),"",_xlfn.IFS(MATCH(L180,L$1:L$114,0)&lt;33,"3rd/4th Boys",MATCH(L180,L$1:L$114,0)&lt;53,"3rd/4th Girls",MATCH(L180,L$1:L$114,0)&lt;67,"5th/6th Boys",MATCH(L180,L$1:L$114,0)&lt;90,"5th/6th Girls",MATCH(L180,L$1:L$114,0)&lt;107,"7th-9th Boys",MATCH(L180,L$1:L$114,0)&lt;116,"7th-9th Girls"))</f>
        <v>7th-9th Boys</v>
      </c>
      <c r="J180" s="167">
        <v>0.57291666666666663</v>
      </c>
      <c r="K180" s="168" t="s">
        <v>88</v>
      </c>
      <c r="L180" s="169" t="str">
        <f t="shared" si="136"/>
        <v>1:45 PM BMS</v>
      </c>
      <c r="M180" s="166" t="str" cm="1">
        <f t="array" ref="M180">IF(ISNA(_xlfn.IFS(MATCH(P180,P$1:P$114,0)&lt;33,"3rd/4th Boys",MATCH(P180,P$1:P$114,0)&lt;53,"3rd/4th Girls",MATCH(P180,P$1:P$114,0)&lt;67,"5th/6th Boys",MATCH(P180,P$1:P$114,0)&lt;90,"5th/6th Girls",MATCH(P180,P$1:P$114,0)&lt;107,"7th-9th Boys",MATCH(P180,P$1:P$114,0)&lt;116,"7th-9th Girls")),"",_xlfn.IFS(MATCH(P180,P$1:P$114,0)&lt;33,"3rd/4th Boys",MATCH(P180,P$1:P$114,0)&lt;53,"3rd/4th Girls",MATCH(P180,P$1:P$114,0)&lt;67,"5th/6th Boys",MATCH(P180,P$1:P$114,0)&lt;90,"5th/6th Girls",MATCH(P180,P$1:P$114,0)&lt;107,"7th-9th Boys",MATCH(P180,P$1:P$114,0)&lt;116,"7th-9th Girls"))</f>
        <v>7th-9th Boys</v>
      </c>
      <c r="N180" s="167">
        <v>0.57291666666666663</v>
      </c>
      <c r="O180" s="168" t="s">
        <v>88</v>
      </c>
      <c r="P180" s="169" t="str">
        <f t="shared" si="137"/>
        <v>1:45 PM BMS</v>
      </c>
      <c r="Q180" s="166" t="str" cm="1">
        <f t="array" ref="Q180">IF(ISNA(_xlfn.IFS(MATCH(T180,T$1:T$114,0)&lt;33,"3rd/4th Boys",MATCH(T180,T$1:T$114,0)&lt;53,"3rd/4th Girls",MATCH(T180,T$1:T$114,0)&lt;67,"5th/6th Boys",MATCH(T180,T$1:T$114,0)&lt;90,"5th/6th Girls",MATCH(T180,T$1:T$114,0)&lt;107,"7th-9th Boys",MATCH(T180,T$1:T$114,0)&lt;116,"7th-9th Girls")),"",_xlfn.IFS(MATCH(T180,T$1:T$114,0)&lt;33,"3rd/4th Boys",MATCH(T180,T$1:T$114,0)&lt;53,"3rd/4th Girls",MATCH(T180,T$1:T$114,0)&lt;67,"5th/6th Boys",MATCH(T180,T$1:T$114,0)&lt;90,"5th/6th Girls",MATCH(T180,T$1:T$114,0)&lt;107,"7th-9th Boys",MATCH(T180,T$1:T$114,0)&lt;116,"7th-9th Girls"))</f>
        <v>5th/6th Girls</v>
      </c>
      <c r="R180" s="167">
        <v>0.57291666666666663</v>
      </c>
      <c r="S180" s="168" t="s">
        <v>88</v>
      </c>
      <c r="T180" s="169" t="str">
        <f t="shared" si="138"/>
        <v>1:45 PM BMS</v>
      </c>
      <c r="U180" s="166" t="str" cm="1">
        <f t="array" ref="U180">IF(ISNA(_xlfn.IFS(MATCH(X180,X$1:X$114,0)&lt;33,"3rd/4th Boys",MATCH(X180,X$1:X$114,0)&lt;53,"3rd/4th Girls",MATCH(X180,X$1:X$114,0)&lt;67,"5th/6th Boys",MATCH(X180,X$1:X$114,0)&lt;90,"5th/6th Girls",MATCH(X180,X$1:X$114,0)&lt;107,"7th-9th Boys",MATCH(X180,X$1:X$114,0)&lt;116,"7th-9th Girls")),"",_xlfn.IFS(MATCH(X180,X$1:X$114,0)&lt;33,"3rd/4th Boys",MATCH(X180,X$1:X$114,0)&lt;53,"3rd/4th Girls",MATCH(X180,X$1:X$114,0)&lt;67,"5th/6th Boys",MATCH(X180,X$1:X$114,0)&lt;90,"5th/6th Girls",MATCH(X180,X$1:X$114,0)&lt;107,"7th-9th Boys",MATCH(X180,X$1:X$114,0)&lt;116,"7th-9th Girls"))</f>
        <v>7th-9th Boys</v>
      </c>
      <c r="V180" s="167">
        <v>0.57291666666666663</v>
      </c>
      <c r="W180" s="168" t="s">
        <v>88</v>
      </c>
      <c r="X180" s="169" t="str">
        <f t="shared" si="139"/>
        <v>1:45 PM BMS</v>
      </c>
      <c r="Y180" s="166" t="str" cm="1">
        <f t="array" ref="Y180">IF(ISNA(_xlfn.IFS(MATCH(AB180,AB$1:AB$114,0)&lt;33,"3rd/4th Boys",MATCH(AB180,AB$1:AB$114,0)&lt;53,"3rd/4th Girls",MATCH(AB180,AB$1:AB$114,0)&lt;67,"5th/6th Boys",MATCH(AB180,AB$1:AB$114,0)&lt;90,"5th/6th Girls",MATCH(AB180,AB$1:AB$114,0)&lt;107,"7th-9th Boys",MATCH(AB180,AB$1:AB$114,0)&lt;116,"7th-9th Girls")),"",_xlfn.IFS(MATCH(AB180,AB$1:AB$114,0)&lt;33,"3rd/4th Boys",MATCH(AB180,AB$1:AB$114,0)&lt;53,"3rd/4th Girls",MATCH(AB180,AB$1:AB$114,0)&lt;67,"5th/6th Boys",MATCH(AB180,AB$1:AB$114,0)&lt;90,"5th/6th Girls",MATCH(AB180,AB$1:AB$114,0)&lt;107,"7th-9th Boys",MATCH(AB180,AB$1:AB$114,0)&lt;116,"7th-9th Girls"))</f>
        <v>5th/6th Girls</v>
      </c>
      <c r="Z180" s="167">
        <v>0.57291666666666663</v>
      </c>
      <c r="AA180" s="168" t="s">
        <v>88</v>
      </c>
      <c r="AB180" s="169" t="str">
        <f t="shared" si="140"/>
        <v>1:45 PM BMS</v>
      </c>
      <c r="AC180" s="166" t="str" cm="1">
        <f t="array" ref="AC180">IF(ISNA(_xlfn.IFS(MATCH(AF180,AF$1:AF$114,0)&lt;33,"3rd/4th Boys",MATCH(AF180,AF$1:AF$114,0)&lt;53,"3rd/4th Girls",MATCH(AF180,AF$1:AF$114,0)&lt;67,"5th/6th Boys",MATCH(AF180,AF$1:AF$114,0)&lt;90,"5th/6th Girls",MATCH(AF180,AF$1:AF$114,0)&lt;107,"7th-9th Boys",MATCH(AF180,AF$1:AF$114,0)&lt;116,"7th-9th Girls")),"",_xlfn.IFS(MATCH(AF180,AF$1:AF$114,0)&lt;33,"3rd/4th Boys",MATCH(AF180,AF$1:AF$114,0)&lt;53,"3rd/4th Girls",MATCH(AF180,AF$1:AF$114,0)&lt;67,"5th/6th Boys",MATCH(AF180,AF$1:AF$114,0)&lt;90,"5th/6th Girls",MATCH(AF180,AF$1:AF$114,0)&lt;107,"7th-9th Boys",MATCH(AF180,AF$1:AF$114,0)&lt;116,"7th-9th Girls"))</f>
        <v>5th/6th Boys</v>
      </c>
      <c r="AD180" s="167">
        <v>0.57291666666666663</v>
      </c>
      <c r="AE180" s="168" t="s">
        <v>88</v>
      </c>
      <c r="AF180" s="170" t="str">
        <f t="shared" si="141"/>
        <v>1:45 PM BMS</v>
      </c>
    </row>
    <row r="181" spans="1:32" x14ac:dyDescent="0.3">
      <c r="A181" s="165" t="str" cm="1">
        <f t="array" ref="A181">IF(ISNA(_xlfn.IFS(MATCH(D181,D$1:D$114,0)&lt;33,"3rd/4th Boys",MATCH(D181,D$1:D$114,0)&lt;53,"3rd/4th Girls",MATCH(D181,D$1:D$114,0)&lt;67,"5th/6th Boys",MATCH(D181,D$1:D$114,0)&lt;90,"5th/6th Girls",MATCH(D181,D$1:D$114,0)&lt;107,"7th-9th Boys",MATCH(D181,D$1:D$114,0)&lt;116,"7th-9th Girls")),"",_xlfn.IFS(MATCH(D181,D$1:D$114,0)&lt;33,"3rd/4th Boys",MATCH(D181,D$1:D$114,0)&lt;53,"3rd/4th Girls",MATCH(D181,D$1:D$114,0)&lt;67,"5th/6th Boys",MATCH(D181,D$1:D$114,0)&lt;90,"5th/6th Girls",MATCH(D181,D$1:D$114,0)&lt;107,"7th-9th Boys",MATCH(D181,D$1:D$114,0)&lt;116,"7th-9th Girls"))</f>
        <v/>
      </c>
      <c r="B181" s="167">
        <v>0.625</v>
      </c>
      <c r="C181" s="168" t="s">
        <v>88</v>
      </c>
      <c r="D181" s="169" t="str">
        <f t="shared" si="135"/>
        <v>3:00 PM BMS</v>
      </c>
      <c r="E181" s="166" t="str" cm="1">
        <f t="array" ref="E181">IF(ISNA(_xlfn.IFS(MATCH(H181,H$1:H$114,0)&lt;33,"3rd/4th Boys",MATCH(H181,H$1:H$114,0)&lt;53,"3rd/4th Girls",MATCH(H181,H$1:H$114,0)&lt;67,"5th/6th Boys",MATCH(H181,H$1:H$114,0)&lt;90,"5th/6th Girls",MATCH(H181,H$1:H$114,0)&lt;107,"7th-9th Boys",MATCH(H181,H$1:H$114,0)&lt;116,"7th-9th Girls")),"",_xlfn.IFS(MATCH(H181,H$1:H$114,0)&lt;33,"3rd/4th Boys",MATCH(H181,H$1:H$114,0)&lt;53,"3rd/4th Girls",MATCH(H181,H$1:H$114,0)&lt;67,"5th/6th Boys",MATCH(H181,H$1:H$114,0)&lt;90,"5th/6th Girls",MATCH(H181,H$1:H$114,0)&lt;107,"7th-9th Boys",MATCH(H181,H$1:H$114,0)&lt;116,"7th-9th Girls"))</f>
        <v>5th/6th Girls</v>
      </c>
      <c r="F181" s="167">
        <v>0.625</v>
      </c>
      <c r="G181" s="168" t="s">
        <v>88</v>
      </c>
      <c r="H181" s="169" t="str">
        <f t="shared" si="142"/>
        <v>3:00 PM BMS</v>
      </c>
      <c r="I181" s="166" t="str" cm="1">
        <f t="array" ref="I181">IF(ISNA(_xlfn.IFS(MATCH(L181,L$1:L$114,0)&lt;33,"3rd/4th Boys",MATCH(L181,L$1:L$114,0)&lt;53,"3rd/4th Girls",MATCH(L181,L$1:L$114,0)&lt;67,"5th/6th Boys",MATCH(L181,L$1:L$114,0)&lt;90,"5th/6th Girls",MATCH(L181,L$1:L$114,0)&lt;107,"7th-9th Boys",MATCH(L181,L$1:L$114,0)&lt;116,"7th-9th Girls")),"",_xlfn.IFS(MATCH(L181,L$1:L$114,0)&lt;33,"3rd/4th Boys",MATCH(L181,L$1:L$114,0)&lt;53,"3rd/4th Girls",MATCH(L181,L$1:L$114,0)&lt;67,"5th/6th Boys",MATCH(L181,L$1:L$114,0)&lt;90,"5th/6th Girls",MATCH(L181,L$1:L$114,0)&lt;107,"7th-9th Boys",MATCH(L181,L$1:L$114,0)&lt;116,"7th-9th Girls"))</f>
        <v/>
      </c>
      <c r="J181" s="167">
        <v>0.625</v>
      </c>
      <c r="K181" s="168" t="s">
        <v>88</v>
      </c>
      <c r="L181" s="169" t="str">
        <f t="shared" si="136"/>
        <v>3:00 PM BMS</v>
      </c>
      <c r="M181" s="166" t="str" cm="1">
        <f t="array" ref="M181">IF(ISNA(_xlfn.IFS(MATCH(P181,P$1:P$114,0)&lt;33,"3rd/4th Boys",MATCH(P181,P$1:P$114,0)&lt;53,"3rd/4th Girls",MATCH(P181,P$1:P$114,0)&lt;67,"5th/6th Boys",MATCH(P181,P$1:P$114,0)&lt;90,"5th/6th Girls",MATCH(P181,P$1:P$114,0)&lt;107,"7th-9th Boys",MATCH(P181,P$1:P$114,0)&lt;116,"7th-9th Girls")),"",_xlfn.IFS(MATCH(P181,P$1:P$114,0)&lt;33,"3rd/4th Boys",MATCH(P181,P$1:P$114,0)&lt;53,"3rd/4th Girls",MATCH(P181,P$1:P$114,0)&lt;67,"5th/6th Boys",MATCH(P181,P$1:P$114,0)&lt;90,"5th/6th Girls",MATCH(P181,P$1:P$114,0)&lt;107,"7th-9th Boys",MATCH(P181,P$1:P$114,0)&lt;116,"7th-9th Girls"))</f>
        <v>5th/6th Boys</v>
      </c>
      <c r="N181" s="167">
        <v>0.625</v>
      </c>
      <c r="O181" s="168" t="s">
        <v>88</v>
      </c>
      <c r="P181" s="169" t="str">
        <f t="shared" si="137"/>
        <v>3:00 PM BMS</v>
      </c>
      <c r="Q181" s="166" t="str" cm="1">
        <f t="array" ref="Q181">IF(ISNA(_xlfn.IFS(MATCH(T181,T$1:T$114,0)&lt;33,"3rd/4th Boys",MATCH(T181,T$1:T$114,0)&lt;53,"3rd/4th Girls",MATCH(T181,T$1:T$114,0)&lt;67,"5th/6th Boys",MATCH(T181,T$1:T$114,0)&lt;90,"5th/6th Girls",MATCH(T181,T$1:T$114,0)&lt;107,"7th-9th Boys",MATCH(T181,T$1:T$114,0)&lt;116,"7th-9th Girls")),"",_xlfn.IFS(MATCH(T181,T$1:T$114,0)&lt;33,"3rd/4th Boys",MATCH(T181,T$1:T$114,0)&lt;53,"3rd/4th Girls",MATCH(T181,T$1:T$114,0)&lt;67,"5th/6th Boys",MATCH(T181,T$1:T$114,0)&lt;90,"5th/6th Girls",MATCH(T181,T$1:T$114,0)&lt;107,"7th-9th Boys",MATCH(T181,T$1:T$114,0)&lt;116,"7th-9th Girls"))</f>
        <v>5th/6th Girls</v>
      </c>
      <c r="R181" s="167">
        <v>0.625</v>
      </c>
      <c r="S181" s="168" t="s">
        <v>88</v>
      </c>
      <c r="T181" s="169" t="str">
        <f t="shared" si="138"/>
        <v>3:00 PM BMS</v>
      </c>
      <c r="U181" s="166" t="str" cm="1">
        <f t="array" ref="U181">IF(ISNA(_xlfn.IFS(MATCH(X181,X$1:X$114,0)&lt;33,"3rd/4th Boys",MATCH(X181,X$1:X$114,0)&lt;53,"3rd/4th Girls",MATCH(X181,X$1:X$114,0)&lt;67,"5th/6th Boys",MATCH(X181,X$1:X$114,0)&lt;90,"5th/6th Girls",MATCH(X181,X$1:X$114,0)&lt;107,"7th-9th Boys",MATCH(X181,X$1:X$114,0)&lt;116,"7th-9th Girls")),"",_xlfn.IFS(MATCH(X181,X$1:X$114,0)&lt;33,"3rd/4th Boys",MATCH(X181,X$1:X$114,0)&lt;53,"3rd/4th Girls",MATCH(X181,X$1:X$114,0)&lt;67,"5th/6th Boys",MATCH(X181,X$1:X$114,0)&lt;90,"5th/6th Girls",MATCH(X181,X$1:X$114,0)&lt;107,"7th-9th Boys",MATCH(X181,X$1:X$114,0)&lt;116,"7th-9th Girls"))</f>
        <v>5th/6th Boys</v>
      </c>
      <c r="V181" s="167">
        <v>0.625</v>
      </c>
      <c r="W181" s="168" t="s">
        <v>88</v>
      </c>
      <c r="X181" s="169" t="str">
        <f t="shared" si="139"/>
        <v>3:00 PM BMS</v>
      </c>
      <c r="Y181" s="166" t="str" cm="1">
        <f t="array" ref="Y181">IF(ISNA(_xlfn.IFS(MATCH(AB181,AB$1:AB$114,0)&lt;33,"3rd/4th Boys",MATCH(AB181,AB$1:AB$114,0)&lt;53,"3rd/4th Girls",MATCH(AB181,AB$1:AB$114,0)&lt;67,"5th/6th Boys",MATCH(AB181,AB$1:AB$114,0)&lt;90,"5th/6th Girls",MATCH(AB181,AB$1:AB$114,0)&lt;107,"7th-9th Boys",MATCH(AB181,AB$1:AB$114,0)&lt;116,"7th-9th Girls")),"",_xlfn.IFS(MATCH(AB181,AB$1:AB$114,0)&lt;33,"3rd/4th Boys",MATCH(AB181,AB$1:AB$114,0)&lt;53,"3rd/4th Girls",MATCH(AB181,AB$1:AB$114,0)&lt;67,"5th/6th Boys",MATCH(AB181,AB$1:AB$114,0)&lt;90,"5th/6th Girls",MATCH(AB181,AB$1:AB$114,0)&lt;107,"7th-9th Boys",MATCH(AB181,AB$1:AB$114,0)&lt;116,"7th-9th Girls"))</f>
        <v/>
      </c>
      <c r="Z181" s="167">
        <v>0.625</v>
      </c>
      <c r="AA181" s="168" t="s">
        <v>88</v>
      </c>
      <c r="AB181" s="169" t="str">
        <f t="shared" si="140"/>
        <v>3:00 PM BMS</v>
      </c>
      <c r="AC181" s="166" t="str" cm="1">
        <f t="array" ref="AC181">IF(ISNA(_xlfn.IFS(MATCH(AF181,AF$1:AF$114,0)&lt;33,"3rd/4th Boys",MATCH(AF181,AF$1:AF$114,0)&lt;53,"3rd/4th Girls",MATCH(AF181,AF$1:AF$114,0)&lt;67,"5th/6th Boys",MATCH(AF181,AF$1:AF$114,0)&lt;90,"5th/6th Girls",MATCH(AF181,AF$1:AF$114,0)&lt;107,"7th-9th Boys",MATCH(AF181,AF$1:AF$114,0)&lt;116,"7th-9th Girls")),"",_xlfn.IFS(MATCH(AF181,AF$1:AF$114,0)&lt;33,"3rd/4th Boys",MATCH(AF181,AF$1:AF$114,0)&lt;53,"3rd/4th Girls",MATCH(AF181,AF$1:AF$114,0)&lt;67,"5th/6th Boys",MATCH(AF181,AF$1:AF$114,0)&lt;90,"5th/6th Girls",MATCH(AF181,AF$1:AF$114,0)&lt;107,"7th-9th Boys",MATCH(AF181,AF$1:AF$114,0)&lt;116,"7th-9th Girls"))</f>
        <v/>
      </c>
      <c r="AD181" s="167">
        <v>0.625</v>
      </c>
      <c r="AE181" s="168" t="s">
        <v>88</v>
      </c>
      <c r="AF181" s="170" t="str">
        <f t="shared" si="141"/>
        <v>3:00 PM BMS</v>
      </c>
    </row>
    <row r="182" spans="1:32" x14ac:dyDescent="0.3">
      <c r="A182" s="165" t="str" cm="1">
        <f t="array" ref="A182">IF(ISNA(_xlfn.IFS(MATCH(D182,D$1:D$114,0)&lt;33,"3rd/4th Boys",MATCH(D182,D$1:D$114,0)&lt;53,"3rd/4th Girls",MATCH(D182,D$1:D$114,0)&lt;67,"5th/6th Boys",MATCH(D182,D$1:D$114,0)&lt;90,"5th/6th Girls",MATCH(D182,D$1:D$114,0)&lt;107,"7th-9th Boys",MATCH(D182,D$1:D$114,0)&lt;116,"7th-9th Girls")),"",_xlfn.IFS(MATCH(D182,D$1:D$114,0)&lt;33,"3rd/4th Boys",MATCH(D182,D$1:D$114,0)&lt;53,"3rd/4th Girls",MATCH(D182,D$1:D$114,0)&lt;67,"5th/6th Boys",MATCH(D182,D$1:D$114,0)&lt;90,"5th/6th Girls",MATCH(D182,D$1:D$114,0)&lt;107,"7th-9th Boys",MATCH(D182,D$1:D$114,0)&lt;116,"7th-9th Girls"))</f>
        <v/>
      </c>
      <c r="B182" s="167">
        <v>0.67708333333333337</v>
      </c>
      <c r="C182" s="168" t="s">
        <v>88</v>
      </c>
      <c r="D182" s="169" t="str">
        <f t="shared" si="135"/>
        <v>4:15 PM BMS</v>
      </c>
      <c r="E182" s="166" t="str" cm="1">
        <f t="array" ref="E182">IF(ISNA(_xlfn.IFS(MATCH(H182,H$1:H$114,0)&lt;33,"3rd/4th Boys",MATCH(H182,H$1:H$114,0)&lt;53,"3rd/4th Girls",MATCH(H182,H$1:H$114,0)&lt;67,"5th/6th Boys",MATCH(H182,H$1:H$114,0)&lt;90,"5th/6th Girls",MATCH(H182,H$1:H$114,0)&lt;107,"7th-9th Boys",MATCH(H182,H$1:H$114,0)&lt;116,"7th-9th Girls")),"",_xlfn.IFS(MATCH(H182,H$1:H$114,0)&lt;33,"3rd/4th Boys",MATCH(H182,H$1:H$114,0)&lt;53,"3rd/4th Girls",MATCH(H182,H$1:H$114,0)&lt;67,"5th/6th Boys",MATCH(H182,H$1:H$114,0)&lt;90,"5th/6th Girls",MATCH(H182,H$1:H$114,0)&lt;107,"7th-9th Boys",MATCH(H182,H$1:H$114,0)&lt;116,"7th-9th Girls"))</f>
        <v>5th/6th Girls</v>
      </c>
      <c r="F182" s="167">
        <v>0.67708333333333337</v>
      </c>
      <c r="G182" s="168" t="s">
        <v>88</v>
      </c>
      <c r="H182" s="169" t="str">
        <f t="shared" si="142"/>
        <v>4:15 PM BMS</v>
      </c>
      <c r="I182" s="166" t="str" cm="1">
        <f t="array" ref="I182">IF(ISNA(_xlfn.IFS(MATCH(L182,L$1:L$114,0)&lt;33,"3rd/4th Boys",MATCH(L182,L$1:L$114,0)&lt;53,"3rd/4th Girls",MATCH(L182,L$1:L$114,0)&lt;67,"5th/6th Boys",MATCH(L182,L$1:L$114,0)&lt;90,"5th/6th Girls",MATCH(L182,L$1:L$114,0)&lt;107,"7th-9th Boys",MATCH(L182,L$1:L$114,0)&lt;116,"7th-9th Girls")),"",_xlfn.IFS(MATCH(L182,L$1:L$114,0)&lt;33,"3rd/4th Boys",MATCH(L182,L$1:L$114,0)&lt;53,"3rd/4th Girls",MATCH(L182,L$1:L$114,0)&lt;67,"5th/6th Boys",MATCH(L182,L$1:L$114,0)&lt;90,"5th/6th Girls",MATCH(L182,L$1:L$114,0)&lt;107,"7th-9th Boys",MATCH(L182,L$1:L$114,0)&lt;116,"7th-9th Girls"))</f>
        <v/>
      </c>
      <c r="J182" s="167">
        <v>0.67708333333333337</v>
      </c>
      <c r="K182" s="168" t="s">
        <v>88</v>
      </c>
      <c r="L182" s="169" t="str">
        <f t="shared" si="136"/>
        <v>4:15 PM BMS</v>
      </c>
      <c r="M182" s="166" t="str" cm="1">
        <f t="array" ref="M182">IF(ISNA(_xlfn.IFS(MATCH(P182,P$1:P$114,0)&lt;33,"3rd/4th Boys",MATCH(P182,P$1:P$114,0)&lt;53,"3rd/4th Girls",MATCH(P182,P$1:P$114,0)&lt;67,"5th/6th Boys",MATCH(P182,P$1:P$114,0)&lt;90,"5th/6th Girls",MATCH(P182,P$1:P$114,0)&lt;107,"7th-9th Boys",MATCH(P182,P$1:P$114,0)&lt;116,"7th-9th Girls")),"",_xlfn.IFS(MATCH(P182,P$1:P$114,0)&lt;33,"3rd/4th Boys",MATCH(P182,P$1:P$114,0)&lt;53,"3rd/4th Girls",MATCH(P182,P$1:P$114,0)&lt;67,"5th/6th Boys",MATCH(P182,P$1:P$114,0)&lt;90,"5th/6th Girls",MATCH(P182,P$1:P$114,0)&lt;107,"7th-9th Boys",MATCH(P182,P$1:P$114,0)&lt;116,"7th-9th Girls"))</f>
        <v/>
      </c>
      <c r="N182" s="167">
        <v>0.67708333333333337</v>
      </c>
      <c r="O182" s="168" t="s">
        <v>88</v>
      </c>
      <c r="P182" s="169" t="str">
        <f t="shared" si="137"/>
        <v>4:15 PM BMS</v>
      </c>
      <c r="Q182" s="166" t="str" cm="1">
        <f t="array" ref="Q182">IF(ISNA(_xlfn.IFS(MATCH(T182,T$1:T$114,0)&lt;33,"3rd/4th Boys",MATCH(T182,T$1:T$114,0)&lt;53,"3rd/4th Girls",MATCH(T182,T$1:T$114,0)&lt;67,"5th/6th Boys",MATCH(T182,T$1:T$114,0)&lt;90,"5th/6th Girls",MATCH(T182,T$1:T$114,0)&lt;107,"7th-9th Boys",MATCH(T182,T$1:T$114,0)&lt;116,"7th-9th Girls")),"",_xlfn.IFS(MATCH(T182,T$1:T$114,0)&lt;33,"3rd/4th Boys",MATCH(T182,T$1:T$114,0)&lt;53,"3rd/4th Girls",MATCH(T182,T$1:T$114,0)&lt;67,"5th/6th Boys",MATCH(T182,T$1:T$114,0)&lt;90,"5th/6th Girls",MATCH(T182,T$1:T$114,0)&lt;107,"7th-9th Boys",MATCH(T182,T$1:T$114,0)&lt;116,"7th-9th Girls"))</f>
        <v>5th/6th Boys</v>
      </c>
      <c r="R182" s="167">
        <v>0.67708333333333337</v>
      </c>
      <c r="S182" s="168" t="s">
        <v>88</v>
      </c>
      <c r="T182" s="169" t="str">
        <f t="shared" si="138"/>
        <v>4:15 PM BMS</v>
      </c>
      <c r="U182" s="166" t="str" cm="1">
        <f t="array" ref="U182">IF(ISNA(_xlfn.IFS(MATCH(X182,X$1:X$114,0)&lt;33,"3rd/4th Boys",MATCH(X182,X$1:X$114,0)&lt;53,"3rd/4th Girls",MATCH(X182,X$1:X$114,0)&lt;67,"5th/6th Boys",MATCH(X182,X$1:X$114,0)&lt;90,"5th/6th Girls",MATCH(X182,X$1:X$114,0)&lt;107,"7th-9th Boys",MATCH(X182,X$1:X$114,0)&lt;116,"7th-9th Girls")),"",_xlfn.IFS(MATCH(X182,X$1:X$114,0)&lt;33,"3rd/4th Boys",MATCH(X182,X$1:X$114,0)&lt;53,"3rd/4th Girls",MATCH(X182,X$1:X$114,0)&lt;67,"5th/6th Boys",MATCH(X182,X$1:X$114,0)&lt;90,"5th/6th Girls",MATCH(X182,X$1:X$114,0)&lt;107,"7th-9th Boys",MATCH(X182,X$1:X$114,0)&lt;116,"7th-9th Girls"))</f>
        <v/>
      </c>
      <c r="V182" s="167">
        <v>0.67708333333333337</v>
      </c>
      <c r="W182" s="168" t="s">
        <v>88</v>
      </c>
      <c r="X182" s="169" t="str">
        <f t="shared" si="139"/>
        <v>4:15 PM BMS</v>
      </c>
      <c r="Y182" s="166" t="str" cm="1">
        <f t="array" ref="Y182">IF(ISNA(_xlfn.IFS(MATCH(AB182,AB$1:AB$114,0)&lt;33,"3rd/4th Boys",MATCH(AB182,AB$1:AB$114,0)&lt;53,"3rd/4th Girls",MATCH(AB182,AB$1:AB$114,0)&lt;67,"5th/6th Boys",MATCH(AB182,AB$1:AB$114,0)&lt;90,"5th/6th Girls",MATCH(AB182,AB$1:AB$114,0)&lt;107,"7th-9th Boys",MATCH(AB182,AB$1:AB$114,0)&lt;116,"7th-9th Girls")),"",_xlfn.IFS(MATCH(AB182,AB$1:AB$114,0)&lt;33,"3rd/4th Boys",MATCH(AB182,AB$1:AB$114,0)&lt;53,"3rd/4th Girls",MATCH(AB182,AB$1:AB$114,0)&lt;67,"5th/6th Boys",MATCH(AB182,AB$1:AB$114,0)&lt;90,"5th/6th Girls",MATCH(AB182,AB$1:AB$114,0)&lt;107,"7th-9th Boys",MATCH(AB182,AB$1:AB$114,0)&lt;116,"7th-9th Girls"))</f>
        <v/>
      </c>
      <c r="Z182" s="167">
        <v>0.67708333333333337</v>
      </c>
      <c r="AA182" s="168" t="s">
        <v>88</v>
      </c>
      <c r="AB182" s="169" t="str">
        <f t="shared" si="140"/>
        <v>4:15 PM BMS</v>
      </c>
      <c r="AC182" s="166" t="str" cm="1">
        <f t="array" ref="AC182">IF(ISNA(_xlfn.IFS(MATCH(AF182,AF$1:AF$114,0)&lt;33,"3rd/4th Boys",MATCH(AF182,AF$1:AF$114,0)&lt;53,"3rd/4th Girls",MATCH(AF182,AF$1:AF$114,0)&lt;67,"5th/6th Boys",MATCH(AF182,AF$1:AF$114,0)&lt;90,"5th/6th Girls",MATCH(AF182,AF$1:AF$114,0)&lt;107,"7th-9th Boys",MATCH(AF182,AF$1:AF$114,0)&lt;116,"7th-9th Girls")),"",_xlfn.IFS(MATCH(AF182,AF$1:AF$114,0)&lt;33,"3rd/4th Boys",MATCH(AF182,AF$1:AF$114,0)&lt;53,"3rd/4th Girls",MATCH(AF182,AF$1:AF$114,0)&lt;67,"5th/6th Boys",MATCH(AF182,AF$1:AF$114,0)&lt;90,"5th/6th Girls",MATCH(AF182,AF$1:AF$114,0)&lt;107,"7th-9th Boys",MATCH(AF182,AF$1:AF$114,0)&lt;116,"7th-9th Girls"))</f>
        <v/>
      </c>
      <c r="AD182" s="167">
        <v>0.67708333333333337</v>
      </c>
      <c r="AE182" s="168" t="s">
        <v>88</v>
      </c>
      <c r="AF182" s="170" t="str">
        <f t="shared" si="141"/>
        <v>4:15 PM BMS</v>
      </c>
    </row>
    <row r="183" spans="1:32" x14ac:dyDescent="0.3">
      <c r="A183" s="165" t="str" cm="1">
        <f t="array" ref="A183">IF(ISNA(_xlfn.IFS(MATCH(D183,D$1:D$114,0)&lt;33,"3rd/4th Boys",MATCH(D183,D$1:D$114,0)&lt;53,"3rd/4th Girls",MATCH(D183,D$1:D$114,0)&lt;67,"5th/6th Boys",MATCH(D183,D$1:D$114,0)&lt;90,"5th/6th Girls",MATCH(D183,D$1:D$114,0)&lt;107,"7th-9th Boys",MATCH(D183,D$1:D$114,0)&lt;116,"7th-9th Girls")),"",_xlfn.IFS(MATCH(D183,D$1:D$114,0)&lt;33,"3rd/4th Boys",MATCH(D183,D$1:D$114,0)&lt;53,"3rd/4th Girls",MATCH(D183,D$1:D$114,0)&lt;67,"5th/6th Boys",MATCH(D183,D$1:D$114,0)&lt;90,"5th/6th Girls",MATCH(D183,D$1:D$114,0)&lt;107,"7th-9th Boys",MATCH(D183,D$1:D$114,0)&lt;116,"7th-9th Girls"))</f>
        <v/>
      </c>
      <c r="B183" s="167">
        <v>0.72916666666666663</v>
      </c>
      <c r="C183" s="168" t="s">
        <v>88</v>
      </c>
      <c r="D183" s="169" t="str">
        <f t="shared" si="135"/>
        <v>5:30 PM BMS</v>
      </c>
      <c r="E183" s="166" t="str" cm="1">
        <f t="array" ref="E183">IF(ISNA(_xlfn.IFS(MATCH(H183,H$1:H$114,0)&lt;33,"3rd/4th Boys",MATCH(H183,H$1:H$114,0)&lt;53,"3rd/4th Girls",MATCH(H183,H$1:H$114,0)&lt;67,"5th/6th Boys",MATCH(H183,H$1:H$114,0)&lt;90,"5th/6th Girls",MATCH(H183,H$1:H$114,0)&lt;107,"7th-9th Boys",MATCH(H183,H$1:H$114,0)&lt;116,"7th-9th Girls")),"",_xlfn.IFS(MATCH(H183,H$1:H$114,0)&lt;33,"3rd/4th Boys",MATCH(H183,H$1:H$114,0)&lt;53,"3rd/4th Girls",MATCH(H183,H$1:H$114,0)&lt;67,"5th/6th Boys",MATCH(H183,H$1:H$114,0)&lt;90,"5th/6th Girls",MATCH(H183,H$1:H$114,0)&lt;107,"7th-9th Boys",MATCH(H183,H$1:H$114,0)&lt;116,"7th-9th Girls"))</f>
        <v>7th-9th Boys</v>
      </c>
      <c r="F183" s="167">
        <v>0.72916666666666663</v>
      </c>
      <c r="G183" s="168" t="s">
        <v>88</v>
      </c>
      <c r="H183" s="169" t="str">
        <f t="shared" si="142"/>
        <v>5:30 PM BMS</v>
      </c>
      <c r="I183" s="166" t="str" cm="1">
        <f t="array" ref="I183">IF(ISNA(_xlfn.IFS(MATCH(L183,L$1:L$114,0)&lt;33,"3rd/4th Boys",MATCH(L183,L$1:L$114,0)&lt;53,"3rd/4th Girls",MATCH(L183,L$1:L$114,0)&lt;67,"5th/6th Boys",MATCH(L183,L$1:L$114,0)&lt;90,"5th/6th Girls",MATCH(L183,L$1:L$114,0)&lt;107,"7th-9th Boys",MATCH(L183,L$1:L$114,0)&lt;116,"7th-9th Girls")),"",_xlfn.IFS(MATCH(L183,L$1:L$114,0)&lt;33,"3rd/4th Boys",MATCH(L183,L$1:L$114,0)&lt;53,"3rd/4th Girls",MATCH(L183,L$1:L$114,0)&lt;67,"5th/6th Boys",MATCH(L183,L$1:L$114,0)&lt;90,"5th/6th Girls",MATCH(L183,L$1:L$114,0)&lt;107,"7th-9th Boys",MATCH(L183,L$1:L$114,0)&lt;116,"7th-9th Girls"))</f>
        <v/>
      </c>
      <c r="J183" s="167">
        <v>0.72916666666666663</v>
      </c>
      <c r="K183" s="168" t="s">
        <v>88</v>
      </c>
      <c r="L183" s="169" t="str">
        <f t="shared" si="136"/>
        <v>5:30 PM BMS</v>
      </c>
      <c r="M183" s="166" t="str" cm="1">
        <f t="array" ref="M183">IF(ISNA(_xlfn.IFS(MATCH(P183,P$1:P$114,0)&lt;33,"3rd/4th Boys",MATCH(P183,P$1:P$114,0)&lt;53,"3rd/4th Girls",MATCH(P183,P$1:P$114,0)&lt;67,"5th/6th Boys",MATCH(P183,P$1:P$114,0)&lt;90,"5th/6th Girls",MATCH(P183,P$1:P$114,0)&lt;107,"7th-9th Boys",MATCH(P183,P$1:P$114,0)&lt;116,"7th-9th Girls")),"",_xlfn.IFS(MATCH(P183,P$1:P$114,0)&lt;33,"3rd/4th Boys",MATCH(P183,P$1:P$114,0)&lt;53,"3rd/4th Girls",MATCH(P183,P$1:P$114,0)&lt;67,"5th/6th Boys",MATCH(P183,P$1:P$114,0)&lt;90,"5th/6th Girls",MATCH(P183,P$1:P$114,0)&lt;107,"7th-9th Boys",MATCH(P183,P$1:P$114,0)&lt;116,"7th-9th Girls"))</f>
        <v/>
      </c>
      <c r="N183" s="167">
        <v>0.72916666666666663</v>
      </c>
      <c r="O183" s="168" t="s">
        <v>88</v>
      </c>
      <c r="P183" s="169" t="str">
        <f t="shared" si="137"/>
        <v>5:30 PM BMS</v>
      </c>
      <c r="Q183" s="166" t="str" cm="1">
        <f t="array" ref="Q183">IF(ISNA(_xlfn.IFS(MATCH(T183,T$1:T$114,0)&lt;33,"3rd/4th Boys",MATCH(T183,T$1:T$114,0)&lt;53,"3rd/4th Girls",MATCH(T183,T$1:T$114,0)&lt;67,"5th/6th Boys",MATCH(T183,T$1:T$114,0)&lt;90,"5th/6th Girls",MATCH(T183,T$1:T$114,0)&lt;107,"7th-9th Boys",MATCH(T183,T$1:T$114,0)&lt;116,"7th-9th Girls")),"",_xlfn.IFS(MATCH(T183,T$1:T$114,0)&lt;33,"3rd/4th Boys",MATCH(T183,T$1:T$114,0)&lt;53,"3rd/4th Girls",MATCH(T183,T$1:T$114,0)&lt;67,"5th/6th Boys",MATCH(T183,T$1:T$114,0)&lt;90,"5th/6th Girls",MATCH(T183,T$1:T$114,0)&lt;107,"7th-9th Boys",MATCH(T183,T$1:T$114,0)&lt;116,"7th-9th Girls"))</f>
        <v>5th/6th Boys</v>
      </c>
      <c r="R183" s="167">
        <v>0.72916666666666663</v>
      </c>
      <c r="S183" s="168" t="s">
        <v>88</v>
      </c>
      <c r="T183" s="169" t="str">
        <f t="shared" si="138"/>
        <v>5:30 PM BMS</v>
      </c>
      <c r="U183" s="166" t="str" cm="1">
        <f t="array" ref="U183">IF(ISNA(_xlfn.IFS(MATCH(X183,X$1:X$114,0)&lt;33,"3rd/4th Boys",MATCH(X183,X$1:X$114,0)&lt;53,"3rd/4th Girls",MATCH(X183,X$1:X$114,0)&lt;67,"5th/6th Boys",MATCH(X183,X$1:X$114,0)&lt;90,"5th/6th Girls",MATCH(X183,X$1:X$114,0)&lt;107,"7th-9th Boys",MATCH(X183,X$1:X$114,0)&lt;116,"7th-9th Girls")),"",_xlfn.IFS(MATCH(X183,X$1:X$114,0)&lt;33,"3rd/4th Boys",MATCH(X183,X$1:X$114,0)&lt;53,"3rd/4th Girls",MATCH(X183,X$1:X$114,0)&lt;67,"5th/6th Boys",MATCH(X183,X$1:X$114,0)&lt;90,"5th/6th Girls",MATCH(X183,X$1:X$114,0)&lt;107,"7th-9th Boys",MATCH(X183,X$1:X$114,0)&lt;116,"7th-9th Girls"))</f>
        <v/>
      </c>
      <c r="V183" s="167">
        <v>0.72916666666666663</v>
      </c>
      <c r="W183" s="168" t="s">
        <v>88</v>
      </c>
      <c r="X183" s="169" t="str">
        <f t="shared" si="139"/>
        <v>5:30 PM BMS</v>
      </c>
      <c r="Y183" s="166" t="str" cm="1">
        <f t="array" ref="Y183">IF(ISNA(_xlfn.IFS(MATCH(AB183,AB$1:AB$114,0)&lt;33,"3rd/4th Boys",MATCH(AB183,AB$1:AB$114,0)&lt;53,"3rd/4th Girls",MATCH(AB183,AB$1:AB$114,0)&lt;67,"5th/6th Boys",MATCH(AB183,AB$1:AB$114,0)&lt;90,"5th/6th Girls",MATCH(AB183,AB$1:AB$114,0)&lt;107,"7th-9th Boys",MATCH(AB183,AB$1:AB$114,0)&lt;116,"7th-9th Girls")),"",_xlfn.IFS(MATCH(AB183,AB$1:AB$114,0)&lt;33,"3rd/4th Boys",MATCH(AB183,AB$1:AB$114,0)&lt;53,"3rd/4th Girls",MATCH(AB183,AB$1:AB$114,0)&lt;67,"5th/6th Boys",MATCH(AB183,AB$1:AB$114,0)&lt;90,"5th/6th Girls",MATCH(AB183,AB$1:AB$114,0)&lt;107,"7th-9th Boys",MATCH(AB183,AB$1:AB$114,0)&lt;116,"7th-9th Girls"))</f>
        <v/>
      </c>
      <c r="Z183" s="167">
        <v>0.72916666666666663</v>
      </c>
      <c r="AA183" s="168" t="s">
        <v>88</v>
      </c>
      <c r="AB183" s="169" t="str">
        <f t="shared" si="140"/>
        <v>5:30 PM BMS</v>
      </c>
      <c r="AC183" s="166" t="str" cm="1">
        <f t="array" ref="AC183">IF(ISNA(_xlfn.IFS(MATCH(AF183,AF$1:AF$114,0)&lt;33,"3rd/4th Boys",MATCH(AF183,AF$1:AF$114,0)&lt;53,"3rd/4th Girls",MATCH(AF183,AF$1:AF$114,0)&lt;67,"5th/6th Boys",MATCH(AF183,AF$1:AF$114,0)&lt;90,"5th/6th Girls",MATCH(AF183,AF$1:AF$114,0)&lt;107,"7th-9th Boys",MATCH(AF183,AF$1:AF$114,0)&lt;116,"7th-9th Girls")),"",_xlfn.IFS(MATCH(AF183,AF$1:AF$114,0)&lt;33,"3rd/4th Boys",MATCH(AF183,AF$1:AF$114,0)&lt;53,"3rd/4th Girls",MATCH(AF183,AF$1:AF$114,0)&lt;67,"5th/6th Boys",MATCH(AF183,AF$1:AF$114,0)&lt;90,"5th/6th Girls",MATCH(AF183,AF$1:AF$114,0)&lt;107,"7th-9th Boys",MATCH(AF183,AF$1:AF$114,0)&lt;116,"7th-9th Girls"))</f>
        <v/>
      </c>
      <c r="AD183" s="167">
        <v>0.72916666666666663</v>
      </c>
      <c r="AE183" s="168" t="s">
        <v>88</v>
      </c>
      <c r="AF183" s="170" t="str">
        <f t="shared" si="141"/>
        <v>5:30 PM BMS</v>
      </c>
    </row>
    <row r="184" spans="1:32" x14ac:dyDescent="0.3">
      <c r="A184" s="166" t="str" cm="1">
        <f t="array" ref="A184">IF(ISNA(_xlfn.IFS(MATCH(D184,D$1:D$114,0)&lt;33,"3rd/4th Boys",MATCH(D184,D$1:D$114,0)&lt;53,"3rd/4th Girls",MATCH(D184,D$1:D$114,0)&lt;67,"5th/6th Boys",MATCH(D184,D$1:D$114,0)&lt;90,"5th/6th Girls",MATCH(D184,D$1:D$114,0)&lt;107,"7th-9th Boys",MATCH(D184,D$1:D$114,0)&lt;116,"7th-9th Girls")),"",_xlfn.IFS(MATCH(D184,D$1:D$114,0)&lt;33,"3rd/4th Boys",MATCH(D184,D$1:D$114,0)&lt;53,"3rd/4th Girls",MATCH(D184,D$1:D$114,0)&lt;67,"5th/6th Boys",MATCH(D184,D$1:D$114,0)&lt;90,"5th/6th Girls",MATCH(D184,D$1:D$114,0)&lt;107,"7th-9th Boys",MATCH(D184,D$1:D$114,0)&lt;116,"7th-9th Girls"))</f>
        <v>3rd/4th Boys</v>
      </c>
      <c r="B184" s="167">
        <v>0.38541666666666669</v>
      </c>
      <c r="C184" s="168" t="s">
        <v>250</v>
      </c>
      <c r="D184" s="169" t="str">
        <f t="shared" ref="D184:D187" si="178">TEXT(B184,"h:mm AM/PM")&amp;" "&amp;C184</f>
        <v>9:15 AM PES</v>
      </c>
      <c r="E184" s="166" t="str" cm="1">
        <f t="array" ref="E184">IF(ISNA(_xlfn.IFS(MATCH(H184,H$1:H$114,0)&lt;33,"3rd/4th Boys",MATCH(H184,H$1:H$114,0)&lt;53,"3rd/4th Girls",MATCH(H184,H$1:H$114,0)&lt;67,"5th/6th Boys",MATCH(H184,H$1:H$114,0)&lt;90,"5th/6th Girls",MATCH(H184,H$1:H$114,0)&lt;107,"7th-9th Boys",MATCH(H184,H$1:H$114,0)&lt;116,"7th-9th Girls")),"",_xlfn.IFS(MATCH(H184,H$1:H$114,0)&lt;33,"3rd/4th Boys",MATCH(H184,H$1:H$114,0)&lt;53,"3rd/4th Girls",MATCH(H184,H$1:H$114,0)&lt;67,"5th/6th Boys",MATCH(H184,H$1:H$114,0)&lt;90,"5th/6th Girls",MATCH(H184,H$1:H$114,0)&lt;107,"7th-9th Boys",MATCH(H184,H$1:H$114,0)&lt;116,"7th-9th Girls"))</f>
        <v>3rd/4th Boys</v>
      </c>
      <c r="F184" s="167">
        <v>0.38541666666666669</v>
      </c>
      <c r="G184" s="168" t="s">
        <v>250</v>
      </c>
      <c r="H184" s="169" t="str">
        <f t="shared" ref="H184:H187" si="179">TEXT(F184,"h:mm AM/PM")&amp;" "&amp;G184</f>
        <v>9:15 AM PES</v>
      </c>
      <c r="I184" s="166" t="str" cm="1">
        <f t="array" ref="I184">IF(ISNA(_xlfn.IFS(MATCH(L184,L$1:L$114,0)&lt;33,"3rd/4th Boys",MATCH(L184,L$1:L$114,0)&lt;53,"3rd/4th Girls",MATCH(L184,L$1:L$114,0)&lt;67,"5th/6th Boys",MATCH(L184,L$1:L$114,0)&lt;90,"5th/6th Girls",MATCH(L184,L$1:L$114,0)&lt;107,"7th-9th Boys",MATCH(L184,L$1:L$114,0)&lt;116,"7th-9th Girls")),"",_xlfn.IFS(MATCH(L184,L$1:L$114,0)&lt;33,"3rd/4th Boys",MATCH(L184,L$1:L$114,0)&lt;53,"3rd/4th Girls",MATCH(L184,L$1:L$114,0)&lt;67,"5th/6th Boys",MATCH(L184,L$1:L$114,0)&lt;90,"5th/6th Girls",MATCH(L184,L$1:L$114,0)&lt;107,"7th-9th Boys",MATCH(L184,L$1:L$114,0)&lt;116,"7th-9th Girls"))</f>
        <v>3rd/4th Girls</v>
      </c>
      <c r="J184" s="167">
        <v>0.38541666666666669</v>
      </c>
      <c r="K184" s="168" t="s">
        <v>250</v>
      </c>
      <c r="L184" s="169" t="str">
        <f t="shared" ref="L184:L187" si="180">TEXT(J184,"h:mm AM/PM")&amp;" "&amp;K184</f>
        <v>9:15 AM PES</v>
      </c>
      <c r="M184" s="166" t="str" cm="1">
        <f t="array" ref="M184">IF(ISNA(_xlfn.IFS(MATCH(P184,P$1:P$114,0)&lt;33,"3rd/4th Boys",MATCH(P184,P$1:P$114,0)&lt;53,"3rd/4th Girls",MATCH(P184,P$1:P$114,0)&lt;67,"5th/6th Boys",MATCH(P184,P$1:P$114,0)&lt;90,"5th/6th Girls",MATCH(P184,P$1:P$114,0)&lt;107,"7th-9th Boys",MATCH(P184,P$1:P$114,0)&lt;116,"7th-9th Girls")),"",_xlfn.IFS(MATCH(P184,P$1:P$114,0)&lt;33,"3rd/4th Boys",MATCH(P184,P$1:P$114,0)&lt;53,"3rd/4th Girls",MATCH(P184,P$1:P$114,0)&lt;67,"5th/6th Boys",MATCH(P184,P$1:P$114,0)&lt;90,"5th/6th Girls",MATCH(P184,P$1:P$114,0)&lt;107,"7th-9th Boys",MATCH(P184,P$1:P$114,0)&lt;116,"7th-9th Girls"))</f>
        <v>3rd/4th Boys</v>
      </c>
      <c r="N184" s="167">
        <v>0.38541666666666669</v>
      </c>
      <c r="O184" s="168" t="s">
        <v>250</v>
      </c>
      <c r="P184" s="169" t="str">
        <f t="shared" ref="P184:P187" si="181">TEXT(N184,"h:mm AM/PM")&amp;" "&amp;O184</f>
        <v>9:15 AM PES</v>
      </c>
      <c r="Q184" s="166" t="str" cm="1">
        <f t="array" ref="Q184">IF(ISNA(_xlfn.IFS(MATCH(T184,T$1:T$114,0)&lt;33,"3rd/4th Boys",MATCH(T184,T$1:T$114,0)&lt;53,"3rd/4th Girls",MATCH(T184,T$1:T$114,0)&lt;67,"5th/6th Boys",MATCH(T184,T$1:T$114,0)&lt;90,"5th/6th Girls",MATCH(T184,T$1:T$114,0)&lt;107,"7th-9th Boys",MATCH(T184,T$1:T$114,0)&lt;116,"7th-9th Girls")),"",_xlfn.IFS(MATCH(T184,T$1:T$114,0)&lt;33,"3rd/4th Boys",MATCH(T184,T$1:T$114,0)&lt;53,"3rd/4th Girls",MATCH(T184,T$1:T$114,0)&lt;67,"5th/6th Boys",MATCH(T184,T$1:T$114,0)&lt;90,"5th/6th Girls",MATCH(T184,T$1:T$114,0)&lt;107,"7th-9th Boys",MATCH(T184,T$1:T$114,0)&lt;116,"7th-9th Girls"))</f>
        <v>3rd/4th Boys</v>
      </c>
      <c r="R184" s="167">
        <v>0.38541666666666669</v>
      </c>
      <c r="S184" s="168" t="s">
        <v>250</v>
      </c>
      <c r="T184" s="169" t="str">
        <f t="shared" ref="T184:T187" si="182">TEXT(R184,"h:mm AM/PM")&amp;" "&amp;S184</f>
        <v>9:15 AM PES</v>
      </c>
      <c r="U184" s="166" t="str" cm="1">
        <f t="array" ref="U184">IF(ISNA(_xlfn.IFS(MATCH(X184,X$1:X$114,0)&lt;33,"3rd/4th Boys",MATCH(X184,X$1:X$114,0)&lt;53,"3rd/4th Girls",MATCH(X184,X$1:X$114,0)&lt;67,"5th/6th Boys",MATCH(X184,X$1:X$114,0)&lt;90,"5th/6th Girls",MATCH(X184,X$1:X$114,0)&lt;107,"7th-9th Boys",MATCH(X184,X$1:X$114,0)&lt;116,"7th-9th Girls")),"",_xlfn.IFS(MATCH(X184,X$1:X$114,0)&lt;33,"3rd/4th Boys",MATCH(X184,X$1:X$114,0)&lt;53,"3rd/4th Girls",MATCH(X184,X$1:X$114,0)&lt;67,"5th/6th Boys",MATCH(X184,X$1:X$114,0)&lt;90,"5th/6th Girls",MATCH(X184,X$1:X$114,0)&lt;107,"7th-9th Boys",MATCH(X184,X$1:X$114,0)&lt;116,"7th-9th Girls"))</f>
        <v>5th/6th Boys</v>
      </c>
      <c r="V184" s="167">
        <v>0.38541666666666669</v>
      </c>
      <c r="W184" s="168" t="s">
        <v>250</v>
      </c>
      <c r="X184" s="169" t="str">
        <f t="shared" ref="X184:X187" si="183">TEXT(V184,"h:mm AM/PM")&amp;" "&amp;W184</f>
        <v>9:15 AM PES</v>
      </c>
      <c r="Y184" s="166" t="str" cm="1">
        <f t="array" ref="Y184">IF(ISNA(_xlfn.IFS(MATCH(AB184,AB$1:AB$114,0)&lt;33,"3rd/4th Boys",MATCH(AB184,AB$1:AB$114,0)&lt;53,"3rd/4th Girls",MATCH(AB184,AB$1:AB$114,0)&lt;67,"5th/6th Boys",MATCH(AB184,AB$1:AB$114,0)&lt;90,"5th/6th Girls",MATCH(AB184,AB$1:AB$114,0)&lt;107,"7th-9th Boys",MATCH(AB184,AB$1:AB$114,0)&lt;116,"7th-9th Girls")),"",_xlfn.IFS(MATCH(AB184,AB$1:AB$114,0)&lt;33,"3rd/4th Boys",MATCH(AB184,AB$1:AB$114,0)&lt;53,"3rd/4th Girls",MATCH(AB184,AB$1:AB$114,0)&lt;67,"5th/6th Boys",MATCH(AB184,AB$1:AB$114,0)&lt;90,"5th/6th Girls",MATCH(AB184,AB$1:AB$114,0)&lt;107,"7th-9th Boys",MATCH(AB184,AB$1:AB$114,0)&lt;116,"7th-9th Girls"))</f>
        <v>5th/6th Boys</v>
      </c>
      <c r="Z184" s="167">
        <v>0.38541666666666669</v>
      </c>
      <c r="AA184" s="168" t="s">
        <v>250</v>
      </c>
      <c r="AB184" s="169" t="str">
        <f t="shared" ref="AB184:AB187" si="184">TEXT(Z184,"h:mm AM/PM")&amp;" "&amp;AA184</f>
        <v>9:15 AM PES</v>
      </c>
      <c r="AC184" s="166" t="str" cm="1">
        <f t="array" ref="AC184">IF(ISNA(_xlfn.IFS(MATCH(AF184,AF$1:AF$114,0)&lt;33,"3rd/4th Boys",MATCH(AF184,AF$1:AF$114,0)&lt;53,"3rd/4th Girls",MATCH(AF184,AF$1:AF$114,0)&lt;67,"5th/6th Boys",MATCH(AF184,AF$1:AF$114,0)&lt;90,"5th/6th Girls",MATCH(AF184,AF$1:AF$114,0)&lt;107,"7th-9th Boys",MATCH(AF184,AF$1:AF$114,0)&lt;116,"7th-9th Girls")),"",_xlfn.IFS(MATCH(AF184,AF$1:AF$114,0)&lt;33,"3rd/4th Boys",MATCH(AF184,AF$1:AF$114,0)&lt;53,"3rd/4th Girls",MATCH(AF184,AF$1:AF$114,0)&lt;67,"5th/6th Boys",MATCH(AF184,AF$1:AF$114,0)&lt;90,"5th/6th Girls",MATCH(AF184,AF$1:AF$114,0)&lt;107,"7th-9th Boys",MATCH(AF184,AF$1:AF$114,0)&lt;116,"7th-9th Girls"))</f>
        <v/>
      </c>
      <c r="AD184" s="167">
        <v>0.38541666666666669</v>
      </c>
      <c r="AE184" s="168" t="s">
        <v>250</v>
      </c>
      <c r="AF184" s="170" t="str">
        <f t="shared" ref="AF184:AF187" si="185">TEXT(AD184,"h:mm AM/PM")&amp;" "&amp;AE184</f>
        <v>9:15 AM PES</v>
      </c>
    </row>
    <row r="185" spans="1:32" x14ac:dyDescent="0.3">
      <c r="A185" s="166" t="str" cm="1">
        <f t="array" ref="A185">IF(ISNA(_xlfn.IFS(MATCH(D185,D$1:D$114,0)&lt;33,"3rd/4th Boys",MATCH(D185,D$1:D$114,0)&lt;53,"3rd/4th Girls",MATCH(D185,D$1:D$114,0)&lt;67,"5th/6th Boys",MATCH(D185,D$1:D$114,0)&lt;90,"5th/6th Girls",MATCH(D185,D$1:D$114,0)&lt;107,"7th-9th Boys",MATCH(D185,D$1:D$114,0)&lt;116,"7th-9th Girls")),"",_xlfn.IFS(MATCH(D185,D$1:D$114,0)&lt;33,"3rd/4th Boys",MATCH(D185,D$1:D$114,0)&lt;53,"3rd/4th Girls",MATCH(D185,D$1:D$114,0)&lt;67,"5th/6th Boys",MATCH(D185,D$1:D$114,0)&lt;90,"5th/6th Girls",MATCH(D185,D$1:D$114,0)&lt;107,"7th-9th Boys",MATCH(D185,D$1:D$114,0)&lt;116,"7th-9th Girls"))</f>
        <v>5th/6th Boys</v>
      </c>
      <c r="B185" s="167">
        <v>0.4375</v>
      </c>
      <c r="C185" s="168" t="s">
        <v>250</v>
      </c>
      <c r="D185" s="169" t="str">
        <f t="shared" si="178"/>
        <v>10:30 AM PES</v>
      </c>
      <c r="E185" s="166" t="str" cm="1">
        <f t="array" ref="E185">IF(ISNA(_xlfn.IFS(MATCH(H185,H$1:H$114,0)&lt;33,"3rd/4th Boys",MATCH(H185,H$1:H$114,0)&lt;53,"3rd/4th Girls",MATCH(H185,H$1:H$114,0)&lt;67,"5th/6th Boys",MATCH(H185,H$1:H$114,0)&lt;90,"5th/6th Girls",MATCH(H185,H$1:H$114,0)&lt;107,"7th-9th Boys",MATCH(H185,H$1:H$114,0)&lt;116,"7th-9th Girls")),"",_xlfn.IFS(MATCH(H185,H$1:H$114,0)&lt;33,"3rd/4th Boys",MATCH(H185,H$1:H$114,0)&lt;53,"3rd/4th Girls",MATCH(H185,H$1:H$114,0)&lt;67,"5th/6th Boys",MATCH(H185,H$1:H$114,0)&lt;90,"5th/6th Girls",MATCH(H185,H$1:H$114,0)&lt;107,"7th-9th Boys",MATCH(H185,H$1:H$114,0)&lt;116,"7th-9th Girls"))</f>
        <v>3rd/4th Boys</v>
      </c>
      <c r="F185" s="167">
        <v>0.4375</v>
      </c>
      <c r="G185" s="168" t="s">
        <v>250</v>
      </c>
      <c r="H185" s="169" t="str">
        <f t="shared" si="179"/>
        <v>10:30 AM PES</v>
      </c>
      <c r="I185" s="166" t="str" cm="1">
        <f t="array" ref="I185">IF(ISNA(_xlfn.IFS(MATCH(L185,L$1:L$114,0)&lt;33,"3rd/4th Boys",MATCH(L185,L$1:L$114,0)&lt;53,"3rd/4th Girls",MATCH(L185,L$1:L$114,0)&lt;67,"5th/6th Boys",MATCH(L185,L$1:L$114,0)&lt;90,"5th/6th Girls",MATCH(L185,L$1:L$114,0)&lt;107,"7th-9th Boys",MATCH(L185,L$1:L$114,0)&lt;116,"7th-9th Girls")),"",_xlfn.IFS(MATCH(L185,L$1:L$114,0)&lt;33,"3rd/4th Boys",MATCH(L185,L$1:L$114,0)&lt;53,"3rd/4th Girls",MATCH(L185,L$1:L$114,0)&lt;67,"5th/6th Boys",MATCH(L185,L$1:L$114,0)&lt;90,"5th/6th Girls",MATCH(L185,L$1:L$114,0)&lt;107,"7th-9th Boys",MATCH(L185,L$1:L$114,0)&lt;116,"7th-9th Girls"))</f>
        <v>5th/6th Boys</v>
      </c>
      <c r="J185" s="167">
        <v>0.4375</v>
      </c>
      <c r="K185" s="168" t="s">
        <v>250</v>
      </c>
      <c r="L185" s="169" t="str">
        <f t="shared" si="180"/>
        <v>10:30 AM PES</v>
      </c>
      <c r="M185" s="166" t="str" cm="1">
        <f t="array" ref="M185">IF(ISNA(_xlfn.IFS(MATCH(P185,P$1:P$114,0)&lt;33,"3rd/4th Boys",MATCH(P185,P$1:P$114,0)&lt;53,"3rd/4th Girls",MATCH(P185,P$1:P$114,0)&lt;67,"5th/6th Boys",MATCH(P185,P$1:P$114,0)&lt;90,"5th/6th Girls",MATCH(P185,P$1:P$114,0)&lt;107,"7th-9th Boys",MATCH(P185,P$1:P$114,0)&lt;116,"7th-9th Girls")),"",_xlfn.IFS(MATCH(P185,P$1:P$114,0)&lt;33,"3rd/4th Boys",MATCH(P185,P$1:P$114,0)&lt;53,"3rd/4th Girls",MATCH(P185,P$1:P$114,0)&lt;67,"5th/6th Boys",MATCH(P185,P$1:P$114,0)&lt;90,"5th/6th Girls",MATCH(P185,P$1:P$114,0)&lt;107,"7th-9th Boys",MATCH(P185,P$1:P$114,0)&lt;116,"7th-9th Girls"))</f>
        <v>5th/6th Boys</v>
      </c>
      <c r="N185" s="167">
        <v>0.4375</v>
      </c>
      <c r="O185" s="168" t="s">
        <v>250</v>
      </c>
      <c r="P185" s="169" t="str">
        <f t="shared" si="181"/>
        <v>10:30 AM PES</v>
      </c>
      <c r="Q185" s="166" t="str" cm="1">
        <f t="array" ref="Q185">IF(ISNA(_xlfn.IFS(MATCH(T185,T$1:T$114,0)&lt;33,"3rd/4th Boys",MATCH(T185,T$1:T$114,0)&lt;53,"3rd/4th Girls",MATCH(T185,T$1:T$114,0)&lt;67,"5th/6th Boys",MATCH(T185,T$1:T$114,0)&lt;90,"5th/6th Girls",MATCH(T185,T$1:T$114,0)&lt;107,"7th-9th Boys",MATCH(T185,T$1:T$114,0)&lt;116,"7th-9th Girls")),"",_xlfn.IFS(MATCH(T185,T$1:T$114,0)&lt;33,"3rd/4th Boys",MATCH(T185,T$1:T$114,0)&lt;53,"3rd/4th Girls",MATCH(T185,T$1:T$114,0)&lt;67,"5th/6th Boys",MATCH(T185,T$1:T$114,0)&lt;90,"5th/6th Girls",MATCH(T185,T$1:T$114,0)&lt;107,"7th-9th Boys",MATCH(T185,T$1:T$114,0)&lt;116,"7th-9th Girls"))</f>
        <v>3rd/4th Boys</v>
      </c>
      <c r="R185" s="167">
        <v>0.4375</v>
      </c>
      <c r="S185" s="168" t="s">
        <v>250</v>
      </c>
      <c r="T185" s="169" t="str">
        <f t="shared" si="182"/>
        <v>10:30 AM PES</v>
      </c>
      <c r="U185" s="166" t="str" cm="1">
        <f t="array" ref="U185">IF(ISNA(_xlfn.IFS(MATCH(X185,X$1:X$114,0)&lt;33,"3rd/4th Boys",MATCH(X185,X$1:X$114,0)&lt;53,"3rd/4th Girls",MATCH(X185,X$1:X$114,0)&lt;67,"5th/6th Boys",MATCH(X185,X$1:X$114,0)&lt;90,"5th/6th Girls",MATCH(X185,X$1:X$114,0)&lt;107,"7th-9th Boys",MATCH(X185,X$1:X$114,0)&lt;116,"7th-9th Girls")),"",_xlfn.IFS(MATCH(X185,X$1:X$114,0)&lt;33,"3rd/4th Boys",MATCH(X185,X$1:X$114,0)&lt;53,"3rd/4th Girls",MATCH(X185,X$1:X$114,0)&lt;67,"5th/6th Boys",MATCH(X185,X$1:X$114,0)&lt;90,"5th/6th Girls",MATCH(X185,X$1:X$114,0)&lt;107,"7th-9th Boys",MATCH(X185,X$1:X$114,0)&lt;116,"7th-9th Girls"))</f>
        <v/>
      </c>
      <c r="V185" s="167">
        <v>0.4375</v>
      </c>
      <c r="W185" s="168" t="s">
        <v>250</v>
      </c>
      <c r="X185" s="169" t="str">
        <f t="shared" si="183"/>
        <v>10:30 AM PES</v>
      </c>
      <c r="Y185" s="166" t="str" cm="1">
        <f t="array" ref="Y185">IF(ISNA(_xlfn.IFS(MATCH(AB185,AB$1:AB$114,0)&lt;33,"3rd/4th Boys",MATCH(AB185,AB$1:AB$114,0)&lt;53,"3rd/4th Girls",MATCH(AB185,AB$1:AB$114,0)&lt;67,"5th/6th Boys",MATCH(AB185,AB$1:AB$114,0)&lt;90,"5th/6th Girls",MATCH(AB185,AB$1:AB$114,0)&lt;107,"7th-9th Boys",MATCH(AB185,AB$1:AB$114,0)&lt;116,"7th-9th Girls")),"",_xlfn.IFS(MATCH(AB185,AB$1:AB$114,0)&lt;33,"3rd/4th Boys",MATCH(AB185,AB$1:AB$114,0)&lt;53,"3rd/4th Girls",MATCH(AB185,AB$1:AB$114,0)&lt;67,"5th/6th Boys",MATCH(AB185,AB$1:AB$114,0)&lt;90,"5th/6th Girls",MATCH(AB185,AB$1:AB$114,0)&lt;107,"7th-9th Boys",MATCH(AB185,AB$1:AB$114,0)&lt;116,"7th-9th Girls"))</f>
        <v/>
      </c>
      <c r="Z185" s="167">
        <v>0.4375</v>
      </c>
      <c r="AA185" s="168" t="s">
        <v>250</v>
      </c>
      <c r="AB185" s="169" t="str">
        <f t="shared" si="184"/>
        <v>10:30 AM PES</v>
      </c>
      <c r="AC185" s="166" t="str" cm="1">
        <f t="array" ref="AC185">IF(ISNA(_xlfn.IFS(MATCH(AF185,AF$1:AF$114,0)&lt;33,"3rd/4th Boys",MATCH(AF185,AF$1:AF$114,0)&lt;53,"3rd/4th Girls",MATCH(AF185,AF$1:AF$114,0)&lt;67,"5th/6th Boys",MATCH(AF185,AF$1:AF$114,0)&lt;90,"5th/6th Girls",MATCH(AF185,AF$1:AF$114,0)&lt;107,"7th-9th Boys",MATCH(AF185,AF$1:AF$114,0)&lt;116,"7th-9th Girls")),"",_xlfn.IFS(MATCH(AF185,AF$1:AF$114,0)&lt;33,"3rd/4th Boys",MATCH(AF185,AF$1:AF$114,0)&lt;53,"3rd/4th Girls",MATCH(AF185,AF$1:AF$114,0)&lt;67,"5th/6th Boys",MATCH(AF185,AF$1:AF$114,0)&lt;90,"5th/6th Girls",MATCH(AF185,AF$1:AF$114,0)&lt;107,"7th-9th Boys",MATCH(AF185,AF$1:AF$114,0)&lt;116,"7th-9th Girls"))</f>
        <v>3rd/4th Boys</v>
      </c>
      <c r="AD185" s="167">
        <v>0.4375</v>
      </c>
      <c r="AE185" s="168" t="s">
        <v>250</v>
      </c>
      <c r="AF185" s="170" t="str">
        <f t="shared" si="185"/>
        <v>10:30 AM PES</v>
      </c>
    </row>
    <row r="186" spans="1:32" x14ac:dyDescent="0.3">
      <c r="A186" s="166" t="str" cm="1">
        <f t="array" ref="A186">IF(ISNA(_xlfn.IFS(MATCH(D186,D$1:D$114,0)&lt;33,"3rd/4th Boys",MATCH(D186,D$1:D$114,0)&lt;53,"3rd/4th Girls",MATCH(D186,D$1:D$114,0)&lt;67,"5th/6th Boys",MATCH(D186,D$1:D$114,0)&lt;90,"5th/6th Girls",MATCH(D186,D$1:D$114,0)&lt;107,"7th-9th Boys",MATCH(D186,D$1:D$114,0)&lt;116,"7th-9th Girls")),"",_xlfn.IFS(MATCH(D186,D$1:D$114,0)&lt;33,"3rd/4th Boys",MATCH(D186,D$1:D$114,0)&lt;53,"3rd/4th Girls",MATCH(D186,D$1:D$114,0)&lt;67,"5th/6th Boys",MATCH(D186,D$1:D$114,0)&lt;90,"5th/6th Girls",MATCH(D186,D$1:D$114,0)&lt;107,"7th-9th Boys",MATCH(D186,D$1:D$114,0)&lt;116,"7th-9th Girls"))</f>
        <v>5th/6th Boys</v>
      </c>
      <c r="B186" s="167">
        <v>0.48958333333333331</v>
      </c>
      <c r="C186" s="168" t="s">
        <v>250</v>
      </c>
      <c r="D186" s="169" t="str">
        <f t="shared" si="178"/>
        <v>11:45 AM PES</v>
      </c>
      <c r="E186" s="166" t="str" cm="1">
        <f t="array" ref="E186">IF(ISNA(_xlfn.IFS(MATCH(H186,H$1:H$114,0)&lt;33,"3rd/4th Boys",MATCH(H186,H$1:H$114,0)&lt;53,"3rd/4th Girls",MATCH(H186,H$1:H$114,0)&lt;67,"5th/6th Boys",MATCH(H186,H$1:H$114,0)&lt;90,"5th/6th Girls",MATCH(H186,H$1:H$114,0)&lt;107,"7th-9th Boys",MATCH(H186,H$1:H$114,0)&lt;116,"7th-9th Girls")),"",_xlfn.IFS(MATCH(H186,H$1:H$114,0)&lt;33,"3rd/4th Boys",MATCH(H186,H$1:H$114,0)&lt;53,"3rd/4th Girls",MATCH(H186,H$1:H$114,0)&lt;67,"5th/6th Boys",MATCH(H186,H$1:H$114,0)&lt;90,"5th/6th Girls",MATCH(H186,H$1:H$114,0)&lt;107,"7th-9th Boys",MATCH(H186,H$1:H$114,0)&lt;116,"7th-9th Girls"))</f>
        <v>3rd/4th Boys</v>
      </c>
      <c r="F186" s="167">
        <v>0.48958333333333331</v>
      </c>
      <c r="G186" s="168" t="s">
        <v>250</v>
      </c>
      <c r="H186" s="169" t="str">
        <f t="shared" si="179"/>
        <v>11:45 AM PES</v>
      </c>
      <c r="I186" s="166" t="str" cm="1">
        <f t="array" ref="I186">IF(ISNA(_xlfn.IFS(MATCH(L186,L$1:L$114,0)&lt;33,"3rd/4th Boys",MATCH(L186,L$1:L$114,0)&lt;53,"3rd/4th Girls",MATCH(L186,L$1:L$114,0)&lt;67,"5th/6th Boys",MATCH(L186,L$1:L$114,0)&lt;90,"5th/6th Girls",MATCH(L186,L$1:L$114,0)&lt;107,"7th-9th Boys",MATCH(L186,L$1:L$114,0)&lt;116,"7th-9th Girls")),"",_xlfn.IFS(MATCH(L186,L$1:L$114,0)&lt;33,"3rd/4th Boys",MATCH(L186,L$1:L$114,0)&lt;53,"3rd/4th Girls",MATCH(L186,L$1:L$114,0)&lt;67,"5th/6th Boys",MATCH(L186,L$1:L$114,0)&lt;90,"5th/6th Girls",MATCH(L186,L$1:L$114,0)&lt;107,"7th-9th Boys",MATCH(L186,L$1:L$114,0)&lt;116,"7th-9th Girls"))</f>
        <v/>
      </c>
      <c r="J186" s="167">
        <v>0.48958333333333331</v>
      </c>
      <c r="K186" s="168" t="s">
        <v>250</v>
      </c>
      <c r="L186" s="169" t="str">
        <f t="shared" si="180"/>
        <v>11:45 AM PES</v>
      </c>
      <c r="M186" s="166" t="str" cm="1">
        <f t="array" ref="M186">IF(ISNA(_xlfn.IFS(MATCH(P186,P$1:P$114,0)&lt;33,"3rd/4th Boys",MATCH(P186,P$1:P$114,0)&lt;53,"3rd/4th Girls",MATCH(P186,P$1:P$114,0)&lt;67,"5th/6th Boys",MATCH(P186,P$1:P$114,0)&lt;90,"5th/6th Girls",MATCH(P186,P$1:P$114,0)&lt;107,"7th-9th Boys",MATCH(P186,P$1:P$114,0)&lt;116,"7th-9th Girls")),"",_xlfn.IFS(MATCH(P186,P$1:P$114,0)&lt;33,"3rd/4th Boys",MATCH(P186,P$1:P$114,0)&lt;53,"3rd/4th Girls",MATCH(P186,P$1:P$114,0)&lt;67,"5th/6th Boys",MATCH(P186,P$1:P$114,0)&lt;90,"5th/6th Girls",MATCH(P186,P$1:P$114,0)&lt;107,"7th-9th Boys",MATCH(P186,P$1:P$114,0)&lt;116,"7th-9th Girls"))</f>
        <v/>
      </c>
      <c r="N186" s="167">
        <v>0.48958333333333331</v>
      </c>
      <c r="O186" s="168" t="s">
        <v>250</v>
      </c>
      <c r="P186" s="169" t="str">
        <f t="shared" si="181"/>
        <v>11:45 AM PES</v>
      </c>
      <c r="Q186" s="166" t="str" cm="1">
        <f t="array" ref="Q186">IF(ISNA(_xlfn.IFS(MATCH(T186,T$1:T$114,0)&lt;33,"3rd/4th Boys",MATCH(T186,T$1:T$114,0)&lt;53,"3rd/4th Girls",MATCH(T186,T$1:T$114,0)&lt;67,"5th/6th Boys",MATCH(T186,T$1:T$114,0)&lt;90,"5th/6th Girls",MATCH(T186,T$1:T$114,0)&lt;107,"7th-9th Boys",MATCH(T186,T$1:T$114,0)&lt;116,"7th-9th Girls")),"",_xlfn.IFS(MATCH(T186,T$1:T$114,0)&lt;33,"3rd/4th Boys",MATCH(T186,T$1:T$114,0)&lt;53,"3rd/4th Girls",MATCH(T186,T$1:T$114,0)&lt;67,"5th/6th Boys",MATCH(T186,T$1:T$114,0)&lt;90,"5th/6th Girls",MATCH(T186,T$1:T$114,0)&lt;107,"7th-9th Boys",MATCH(T186,T$1:T$114,0)&lt;116,"7th-9th Girls"))</f>
        <v>3rd/4th Girls</v>
      </c>
      <c r="R186" s="167">
        <v>0.48958333333333331</v>
      </c>
      <c r="S186" s="168" t="s">
        <v>250</v>
      </c>
      <c r="T186" s="169" t="str">
        <f t="shared" si="182"/>
        <v>11:45 AM PES</v>
      </c>
      <c r="U186" s="166" t="str" cm="1">
        <f t="array" ref="U186">IF(ISNA(_xlfn.IFS(MATCH(X186,X$1:X$114,0)&lt;33,"3rd/4th Boys",MATCH(X186,X$1:X$114,0)&lt;53,"3rd/4th Girls",MATCH(X186,X$1:X$114,0)&lt;67,"5th/6th Boys",MATCH(X186,X$1:X$114,0)&lt;90,"5th/6th Girls",MATCH(X186,X$1:X$114,0)&lt;107,"7th-9th Boys",MATCH(X186,X$1:X$114,0)&lt;116,"7th-9th Girls")),"",_xlfn.IFS(MATCH(X186,X$1:X$114,0)&lt;33,"3rd/4th Boys",MATCH(X186,X$1:X$114,0)&lt;53,"3rd/4th Girls",MATCH(X186,X$1:X$114,0)&lt;67,"5th/6th Boys",MATCH(X186,X$1:X$114,0)&lt;90,"5th/6th Girls",MATCH(X186,X$1:X$114,0)&lt;107,"7th-9th Boys",MATCH(X186,X$1:X$114,0)&lt;116,"7th-9th Girls"))</f>
        <v/>
      </c>
      <c r="V186" s="167">
        <v>0.48958333333333331</v>
      </c>
      <c r="W186" s="168" t="s">
        <v>250</v>
      </c>
      <c r="X186" s="169" t="str">
        <f t="shared" si="183"/>
        <v>11:45 AM PES</v>
      </c>
      <c r="Y186" s="166" t="str" cm="1">
        <f t="array" ref="Y186">IF(ISNA(_xlfn.IFS(MATCH(AB186,AB$1:AB$114,0)&lt;33,"3rd/4th Boys",MATCH(AB186,AB$1:AB$114,0)&lt;53,"3rd/4th Girls",MATCH(AB186,AB$1:AB$114,0)&lt;67,"5th/6th Boys",MATCH(AB186,AB$1:AB$114,0)&lt;90,"5th/6th Girls",MATCH(AB186,AB$1:AB$114,0)&lt;107,"7th-9th Boys",MATCH(AB186,AB$1:AB$114,0)&lt;116,"7th-9th Girls")),"",_xlfn.IFS(MATCH(AB186,AB$1:AB$114,0)&lt;33,"3rd/4th Boys",MATCH(AB186,AB$1:AB$114,0)&lt;53,"3rd/4th Girls",MATCH(AB186,AB$1:AB$114,0)&lt;67,"5th/6th Boys",MATCH(AB186,AB$1:AB$114,0)&lt;90,"5th/6th Girls",MATCH(AB186,AB$1:AB$114,0)&lt;107,"7th-9th Boys",MATCH(AB186,AB$1:AB$114,0)&lt;116,"7th-9th Girls"))</f>
        <v/>
      </c>
      <c r="Z186" s="167">
        <v>0.48958333333333331</v>
      </c>
      <c r="AA186" s="168" t="s">
        <v>250</v>
      </c>
      <c r="AB186" s="169" t="str">
        <f t="shared" si="184"/>
        <v>11:45 AM PES</v>
      </c>
      <c r="AC186" s="166" t="str" cm="1">
        <f t="array" ref="AC186">IF(ISNA(_xlfn.IFS(MATCH(AF186,AF$1:AF$114,0)&lt;33,"3rd/4th Boys",MATCH(AF186,AF$1:AF$114,0)&lt;53,"3rd/4th Girls",MATCH(AF186,AF$1:AF$114,0)&lt;67,"5th/6th Boys",MATCH(AF186,AF$1:AF$114,0)&lt;90,"5th/6th Girls",MATCH(AF186,AF$1:AF$114,0)&lt;107,"7th-9th Boys",MATCH(AF186,AF$1:AF$114,0)&lt;116,"7th-9th Girls")),"",_xlfn.IFS(MATCH(AF186,AF$1:AF$114,0)&lt;33,"3rd/4th Boys",MATCH(AF186,AF$1:AF$114,0)&lt;53,"3rd/4th Girls",MATCH(AF186,AF$1:AF$114,0)&lt;67,"5th/6th Boys",MATCH(AF186,AF$1:AF$114,0)&lt;90,"5th/6th Girls",MATCH(AF186,AF$1:AF$114,0)&lt;107,"7th-9th Boys",MATCH(AF186,AF$1:AF$114,0)&lt;116,"7th-9th Girls"))</f>
        <v>5th/6th Boys</v>
      </c>
      <c r="AD186" s="167">
        <v>0.48958333333333331</v>
      </c>
      <c r="AE186" s="168" t="s">
        <v>250</v>
      </c>
      <c r="AF186" s="170" t="str">
        <f t="shared" si="185"/>
        <v>11:45 AM PES</v>
      </c>
    </row>
    <row r="187" spans="1:32" x14ac:dyDescent="0.3">
      <c r="A187" s="166" t="str" cm="1">
        <f t="array" ref="A187">IF(ISNA(_xlfn.IFS(MATCH(D187,D$1:D$114,0)&lt;33,"3rd/4th Boys",MATCH(D187,D$1:D$114,0)&lt;53,"3rd/4th Girls",MATCH(D187,D$1:D$114,0)&lt;67,"5th/6th Boys",MATCH(D187,D$1:D$114,0)&lt;90,"5th/6th Girls",MATCH(D187,D$1:D$114,0)&lt;107,"7th-9th Boys",MATCH(D187,D$1:D$114,0)&lt;116,"7th-9th Girls")),"",_xlfn.IFS(MATCH(D187,D$1:D$114,0)&lt;33,"3rd/4th Boys",MATCH(D187,D$1:D$114,0)&lt;53,"3rd/4th Girls",MATCH(D187,D$1:D$114,0)&lt;67,"5th/6th Boys",MATCH(D187,D$1:D$114,0)&lt;90,"5th/6th Girls",MATCH(D187,D$1:D$114,0)&lt;107,"7th-9th Boys",MATCH(D187,D$1:D$114,0)&lt;116,"7th-9th Girls"))</f>
        <v/>
      </c>
      <c r="B187" s="167">
        <v>0.54166666666666663</v>
      </c>
      <c r="C187" s="168" t="s">
        <v>250</v>
      </c>
      <c r="D187" s="169" t="str">
        <f t="shared" si="178"/>
        <v>1:00 PM PES</v>
      </c>
      <c r="E187" s="166" t="str" cm="1">
        <f t="array" ref="E187">IF(ISNA(_xlfn.IFS(MATCH(H187,H$1:H$114,0)&lt;33,"3rd/4th Boys",MATCH(H187,H$1:H$114,0)&lt;53,"3rd/4th Girls",MATCH(H187,H$1:H$114,0)&lt;67,"5th/6th Boys",MATCH(H187,H$1:H$114,0)&lt;90,"5th/6th Girls",MATCH(H187,H$1:H$114,0)&lt;107,"7th-9th Boys",MATCH(H187,H$1:H$114,0)&lt;116,"7th-9th Girls")),"",_xlfn.IFS(MATCH(H187,H$1:H$114,0)&lt;33,"3rd/4th Boys",MATCH(H187,H$1:H$114,0)&lt;53,"3rd/4th Girls",MATCH(H187,H$1:H$114,0)&lt;67,"5th/6th Boys",MATCH(H187,H$1:H$114,0)&lt;90,"5th/6th Girls",MATCH(H187,H$1:H$114,0)&lt;107,"7th-9th Boys",MATCH(H187,H$1:H$114,0)&lt;116,"7th-9th Girls"))</f>
        <v>3rd/4th Girls</v>
      </c>
      <c r="F187" s="167">
        <v>0.54166666666666663</v>
      </c>
      <c r="G187" s="168" t="s">
        <v>250</v>
      </c>
      <c r="H187" s="169" t="str">
        <f t="shared" si="179"/>
        <v>1:00 PM PES</v>
      </c>
      <c r="I187" s="166" t="str" cm="1">
        <f t="array" ref="I187">IF(ISNA(_xlfn.IFS(MATCH(L187,L$1:L$114,0)&lt;33,"3rd/4th Boys",MATCH(L187,L$1:L$114,0)&lt;53,"3rd/4th Girls",MATCH(L187,L$1:L$114,0)&lt;67,"5th/6th Boys",MATCH(L187,L$1:L$114,0)&lt;90,"5th/6th Girls",MATCH(L187,L$1:L$114,0)&lt;107,"7th-9th Boys",MATCH(L187,L$1:L$114,0)&lt;116,"7th-9th Girls")),"",_xlfn.IFS(MATCH(L187,L$1:L$114,0)&lt;33,"3rd/4th Boys",MATCH(L187,L$1:L$114,0)&lt;53,"3rd/4th Girls",MATCH(L187,L$1:L$114,0)&lt;67,"5th/6th Boys",MATCH(L187,L$1:L$114,0)&lt;90,"5th/6th Girls",MATCH(L187,L$1:L$114,0)&lt;107,"7th-9th Boys",MATCH(L187,L$1:L$114,0)&lt;116,"7th-9th Girls"))</f>
        <v/>
      </c>
      <c r="J187" s="167">
        <v>0.54166666666666663</v>
      </c>
      <c r="K187" s="168" t="s">
        <v>250</v>
      </c>
      <c r="L187" s="169" t="str">
        <f t="shared" si="180"/>
        <v>1:00 PM PES</v>
      </c>
      <c r="M187" s="166" t="str" cm="1">
        <f t="array" ref="M187">IF(ISNA(_xlfn.IFS(MATCH(P187,P$1:P$114,0)&lt;33,"3rd/4th Boys",MATCH(P187,P$1:P$114,0)&lt;53,"3rd/4th Girls",MATCH(P187,P$1:P$114,0)&lt;67,"5th/6th Boys",MATCH(P187,P$1:P$114,0)&lt;90,"5th/6th Girls",MATCH(P187,P$1:P$114,0)&lt;107,"7th-9th Boys",MATCH(P187,P$1:P$114,0)&lt;116,"7th-9th Girls")),"",_xlfn.IFS(MATCH(P187,P$1:P$114,0)&lt;33,"3rd/4th Boys",MATCH(P187,P$1:P$114,0)&lt;53,"3rd/4th Girls",MATCH(P187,P$1:P$114,0)&lt;67,"5th/6th Boys",MATCH(P187,P$1:P$114,0)&lt;90,"5th/6th Girls",MATCH(P187,P$1:P$114,0)&lt;107,"7th-9th Boys",MATCH(P187,P$1:P$114,0)&lt;116,"7th-9th Girls"))</f>
        <v/>
      </c>
      <c r="N187" s="167">
        <v>0.54166666666666663</v>
      </c>
      <c r="O187" s="168" t="s">
        <v>250</v>
      </c>
      <c r="P187" s="169" t="str">
        <f t="shared" si="181"/>
        <v>1:00 PM PES</v>
      </c>
      <c r="Q187" s="166" t="str" cm="1">
        <f t="array" ref="Q187">IF(ISNA(_xlfn.IFS(MATCH(T187,T$1:T$114,0)&lt;33,"3rd/4th Boys",MATCH(T187,T$1:T$114,0)&lt;53,"3rd/4th Girls",MATCH(T187,T$1:T$114,0)&lt;67,"5th/6th Boys",MATCH(T187,T$1:T$114,0)&lt;90,"5th/6th Girls",MATCH(T187,T$1:T$114,0)&lt;107,"7th-9th Boys",MATCH(T187,T$1:T$114,0)&lt;116,"7th-9th Girls")),"",_xlfn.IFS(MATCH(T187,T$1:T$114,0)&lt;33,"3rd/4th Boys",MATCH(T187,T$1:T$114,0)&lt;53,"3rd/4th Girls",MATCH(T187,T$1:T$114,0)&lt;67,"5th/6th Boys",MATCH(T187,T$1:T$114,0)&lt;90,"5th/6th Girls",MATCH(T187,T$1:T$114,0)&lt;107,"7th-9th Boys",MATCH(T187,T$1:T$114,0)&lt;116,"7th-9th Girls"))</f>
        <v>5th/6th Boys</v>
      </c>
      <c r="R187" s="167">
        <v>0.54166666666666663</v>
      </c>
      <c r="S187" s="168" t="s">
        <v>250</v>
      </c>
      <c r="T187" s="169" t="str">
        <f t="shared" si="182"/>
        <v>1:00 PM PES</v>
      </c>
      <c r="U187" s="166" t="str" cm="1">
        <f t="array" ref="U187">IF(ISNA(_xlfn.IFS(MATCH(X187,X$1:X$114,0)&lt;33,"3rd/4th Boys",MATCH(X187,X$1:X$114,0)&lt;53,"3rd/4th Girls",MATCH(X187,X$1:X$114,0)&lt;67,"5th/6th Boys",MATCH(X187,X$1:X$114,0)&lt;90,"5th/6th Girls",MATCH(X187,X$1:X$114,0)&lt;107,"7th-9th Boys",MATCH(X187,X$1:X$114,0)&lt;116,"7th-9th Girls")),"",_xlfn.IFS(MATCH(X187,X$1:X$114,0)&lt;33,"3rd/4th Boys",MATCH(X187,X$1:X$114,0)&lt;53,"3rd/4th Girls",MATCH(X187,X$1:X$114,0)&lt;67,"5th/6th Boys",MATCH(X187,X$1:X$114,0)&lt;90,"5th/6th Girls",MATCH(X187,X$1:X$114,0)&lt;107,"7th-9th Boys",MATCH(X187,X$1:X$114,0)&lt;116,"7th-9th Girls"))</f>
        <v/>
      </c>
      <c r="V187" s="167">
        <v>0.54166666666666663</v>
      </c>
      <c r="W187" s="168" t="s">
        <v>250</v>
      </c>
      <c r="X187" s="169" t="str">
        <f t="shared" si="183"/>
        <v>1:00 PM PES</v>
      </c>
      <c r="Y187" s="166" t="str" cm="1">
        <f t="array" ref="Y187">IF(ISNA(_xlfn.IFS(MATCH(AB187,AB$1:AB$114,0)&lt;33,"3rd/4th Boys",MATCH(AB187,AB$1:AB$114,0)&lt;53,"3rd/4th Girls",MATCH(AB187,AB$1:AB$114,0)&lt;67,"5th/6th Boys",MATCH(AB187,AB$1:AB$114,0)&lt;90,"5th/6th Girls",MATCH(AB187,AB$1:AB$114,0)&lt;107,"7th-9th Boys",MATCH(AB187,AB$1:AB$114,0)&lt;116,"7th-9th Girls")),"",_xlfn.IFS(MATCH(AB187,AB$1:AB$114,0)&lt;33,"3rd/4th Boys",MATCH(AB187,AB$1:AB$114,0)&lt;53,"3rd/4th Girls",MATCH(AB187,AB$1:AB$114,0)&lt;67,"5th/6th Boys",MATCH(AB187,AB$1:AB$114,0)&lt;90,"5th/6th Girls",MATCH(AB187,AB$1:AB$114,0)&lt;107,"7th-9th Boys",MATCH(AB187,AB$1:AB$114,0)&lt;116,"7th-9th Girls"))</f>
        <v/>
      </c>
      <c r="Z187" s="167">
        <v>0.54166666666666663</v>
      </c>
      <c r="AA187" s="168" t="s">
        <v>250</v>
      </c>
      <c r="AB187" s="169" t="str">
        <f t="shared" si="184"/>
        <v>1:00 PM PES</v>
      </c>
      <c r="AC187" s="166" t="str" cm="1">
        <f t="array" ref="AC187">IF(ISNA(_xlfn.IFS(MATCH(AF187,AF$1:AF$114,0)&lt;33,"3rd/4th Boys",MATCH(AF187,AF$1:AF$114,0)&lt;53,"3rd/4th Girls",MATCH(AF187,AF$1:AF$114,0)&lt;67,"5th/6th Boys",MATCH(AF187,AF$1:AF$114,0)&lt;90,"5th/6th Girls",MATCH(AF187,AF$1:AF$114,0)&lt;107,"7th-9th Boys",MATCH(AF187,AF$1:AF$114,0)&lt;116,"7th-9th Girls")),"",_xlfn.IFS(MATCH(AF187,AF$1:AF$114,0)&lt;33,"3rd/4th Boys",MATCH(AF187,AF$1:AF$114,0)&lt;53,"3rd/4th Girls",MATCH(AF187,AF$1:AF$114,0)&lt;67,"5th/6th Boys",MATCH(AF187,AF$1:AF$114,0)&lt;90,"5th/6th Girls",MATCH(AF187,AF$1:AF$114,0)&lt;107,"7th-9th Boys",MATCH(AF187,AF$1:AF$114,0)&lt;116,"7th-9th Girls"))</f>
        <v>5th/6th Boys</v>
      </c>
      <c r="AD187" s="167">
        <v>0.54166666666666663</v>
      </c>
      <c r="AE187" s="168" t="s">
        <v>250</v>
      </c>
      <c r="AF187" s="170" t="str">
        <f t="shared" si="185"/>
        <v>1:00 PM PES</v>
      </c>
    </row>
    <row r="188" spans="1:32" x14ac:dyDescent="0.3">
      <c r="A188" s="166" t="str" cm="1">
        <f t="array" ref="A188">IF(ISNA(_xlfn.IFS(MATCH(D188,D$1:D$114,0)&lt;33,"3rd/4th Boys",MATCH(D188,D$1:D$114,0)&lt;53,"3rd/4th Girls",MATCH(D188,D$1:D$114,0)&lt;67,"5th/6th Boys",MATCH(D188,D$1:D$114,0)&lt;90,"5th/6th Girls",MATCH(D188,D$1:D$114,0)&lt;107,"7th-9th Boys",MATCH(D188,D$1:D$114,0)&lt;116,"7th-9th Girls")),"",_xlfn.IFS(MATCH(D188,D$1:D$114,0)&lt;33,"3rd/4th Boys",MATCH(D188,D$1:D$114,0)&lt;53,"3rd/4th Girls",MATCH(D188,D$1:D$114,0)&lt;67,"5th/6th Boys",MATCH(D188,D$1:D$114,0)&lt;90,"5th/6th Girls",MATCH(D188,D$1:D$114,0)&lt;107,"7th-9th Boys",MATCH(D188,D$1:D$114,0)&lt;116,"7th-9th Girls"))</f>
        <v>5th/6th Boys</v>
      </c>
      <c r="B188" s="167">
        <v>0.47916666666666669</v>
      </c>
      <c r="C188" s="168" t="s">
        <v>114</v>
      </c>
      <c r="D188" s="169" t="str">
        <f t="shared" ref="D188" si="186">TEXT(B188,"h:mm AM/PM")&amp;" "&amp;C188</f>
        <v>11:30 AM RMS</v>
      </c>
      <c r="E188" s="165" t="str" cm="1">
        <f t="array" ref="E188">IF(ISNA(_xlfn.IFS(MATCH(H188,H$1:H$114,0)&lt;33,"3rd/4th Boys",MATCH(H188,H$1:H$114,0)&lt;53,"3rd/4th Girls",MATCH(H188,H$1:H$114,0)&lt;67,"5th/6th Boys",MATCH(H188,H$1:H$114,0)&lt;90,"5th/6th Girls",MATCH(H188,H$1:H$114,0)&lt;107,"7th-9th Boys",MATCH(H188,H$1:H$114,0)&lt;116,"7th-9th Girls")),"",_xlfn.IFS(MATCH(H188,H$1:H$114,0)&lt;33,"3rd/4th Boys",MATCH(H188,H$1:H$114,0)&lt;53,"3rd/4th Girls",MATCH(H188,H$1:H$114,0)&lt;67,"5th/6th Boys",MATCH(H188,H$1:H$114,0)&lt;90,"5th/6th Girls",MATCH(H188,H$1:H$114,0)&lt;107,"7th-9th Boys",MATCH(H188,H$1:H$114,0)&lt;116,"7th-9th Girls"))</f>
        <v/>
      </c>
      <c r="F188" s="167">
        <v>0.47916666666666669</v>
      </c>
      <c r="G188" s="168" t="s">
        <v>114</v>
      </c>
      <c r="H188" s="169" t="str">
        <f t="shared" si="142"/>
        <v>11:30 AM RMS</v>
      </c>
      <c r="I188" s="166" t="str" cm="1">
        <f t="array" ref="I188">IF(ISNA(_xlfn.IFS(MATCH(L188,L$1:L$114,0)&lt;33,"3rd/4th Boys",MATCH(L188,L$1:L$114,0)&lt;53,"3rd/4th Girls",MATCH(L188,L$1:L$114,0)&lt;67,"5th/6th Boys",MATCH(L188,L$1:L$114,0)&lt;90,"5th/6th Girls",MATCH(L188,L$1:L$114,0)&lt;107,"7th-9th Boys",MATCH(L188,L$1:L$114,0)&lt;116,"7th-9th Girls")),"",_xlfn.IFS(MATCH(L188,L$1:L$114,0)&lt;33,"3rd/4th Boys",MATCH(L188,L$1:L$114,0)&lt;53,"3rd/4th Girls",MATCH(L188,L$1:L$114,0)&lt;67,"5th/6th Boys",MATCH(L188,L$1:L$114,0)&lt;90,"5th/6th Girls",MATCH(L188,L$1:L$114,0)&lt;107,"7th-9th Boys",MATCH(L188,L$1:L$114,0)&lt;116,"7th-9th Girls"))</f>
        <v>5th/6th Girls</v>
      </c>
      <c r="J188" s="167">
        <v>0.47916666666666669</v>
      </c>
      <c r="K188" s="168" t="s">
        <v>114</v>
      </c>
      <c r="L188" s="169" t="str">
        <f t="shared" si="136"/>
        <v>11:30 AM RMS</v>
      </c>
      <c r="M188" s="166" t="str" cm="1">
        <f t="array" ref="M188">IF(ISNA(_xlfn.IFS(MATCH(P188,P$1:P$114,0)&lt;33,"3rd/4th Boys",MATCH(P188,P$1:P$114,0)&lt;53,"3rd/4th Girls",MATCH(P188,P$1:P$114,0)&lt;67,"5th/6th Boys",MATCH(P188,P$1:P$114,0)&lt;90,"5th/6th Girls",MATCH(P188,P$1:P$114,0)&lt;107,"7th-9th Boys",MATCH(P188,P$1:P$114,0)&lt;116,"7th-9th Girls")),"",_xlfn.IFS(MATCH(P188,P$1:P$114,0)&lt;33,"3rd/4th Boys",MATCH(P188,P$1:P$114,0)&lt;53,"3rd/4th Girls",MATCH(P188,P$1:P$114,0)&lt;67,"5th/6th Boys",MATCH(P188,P$1:P$114,0)&lt;90,"5th/6th Girls",MATCH(P188,P$1:P$114,0)&lt;107,"7th-9th Boys",MATCH(P188,P$1:P$114,0)&lt;116,"7th-9th Girls"))</f>
        <v>5th/6th Boys</v>
      </c>
      <c r="N188" s="167">
        <v>0.47916666666666669</v>
      </c>
      <c r="O188" s="168" t="s">
        <v>114</v>
      </c>
      <c r="P188" s="169" t="str">
        <f t="shared" si="137"/>
        <v>11:30 AM RMS</v>
      </c>
      <c r="Q188" s="166" t="str" cm="1">
        <f t="array" ref="Q188">IF(ISNA(_xlfn.IFS(MATCH(T188,T$1:T$114,0)&lt;33,"3rd/4th Boys",MATCH(T188,T$1:T$114,0)&lt;53,"3rd/4th Girls",MATCH(T188,T$1:T$114,0)&lt;67,"5th/6th Boys",MATCH(T188,T$1:T$114,0)&lt;90,"5th/6th Girls",MATCH(T188,T$1:T$114,0)&lt;107,"7th-9th Boys",MATCH(T188,T$1:T$114,0)&lt;116,"7th-9th Girls")),"",_xlfn.IFS(MATCH(T188,T$1:T$114,0)&lt;33,"3rd/4th Boys",MATCH(T188,T$1:T$114,0)&lt;53,"3rd/4th Girls",MATCH(T188,T$1:T$114,0)&lt;67,"5th/6th Boys",MATCH(T188,T$1:T$114,0)&lt;90,"5th/6th Girls",MATCH(T188,T$1:T$114,0)&lt;107,"7th-9th Boys",MATCH(T188,T$1:T$114,0)&lt;116,"7th-9th Girls"))</f>
        <v>5th/6th Boys</v>
      </c>
      <c r="R188" s="167">
        <v>0.47916666666666669</v>
      </c>
      <c r="S188" s="168" t="s">
        <v>114</v>
      </c>
      <c r="T188" s="169" t="str">
        <f t="shared" si="138"/>
        <v>11:30 AM RMS</v>
      </c>
      <c r="U188" s="166" t="str" cm="1">
        <f t="array" ref="U188">IF(ISNA(_xlfn.IFS(MATCH(X188,X$1:X$114,0)&lt;33,"3rd/4th Boys",MATCH(X188,X$1:X$114,0)&lt;53,"3rd/4th Girls",MATCH(X188,X$1:X$114,0)&lt;67,"5th/6th Boys",MATCH(X188,X$1:X$114,0)&lt;90,"5th/6th Girls",MATCH(X188,X$1:X$114,0)&lt;107,"7th-9th Boys",MATCH(X188,X$1:X$114,0)&lt;116,"7th-9th Girls")),"",_xlfn.IFS(MATCH(X188,X$1:X$114,0)&lt;33,"3rd/4th Boys",MATCH(X188,X$1:X$114,0)&lt;53,"3rd/4th Girls",MATCH(X188,X$1:X$114,0)&lt;67,"5th/6th Boys",MATCH(X188,X$1:X$114,0)&lt;90,"5th/6th Girls",MATCH(X188,X$1:X$114,0)&lt;107,"7th-9th Boys",MATCH(X188,X$1:X$114,0)&lt;116,"7th-9th Girls"))</f>
        <v/>
      </c>
      <c r="V188" s="167">
        <v>0.47916666666666669</v>
      </c>
      <c r="W188" s="168" t="s">
        <v>114</v>
      </c>
      <c r="X188" s="169" t="str">
        <f t="shared" si="139"/>
        <v>11:30 AM RMS</v>
      </c>
      <c r="Y188" s="165" t="str" cm="1">
        <f t="array" ref="Y188">IF(ISNA(_xlfn.IFS(MATCH(AB188,AB$1:AB$114,0)&lt;33,"3rd/4th Boys",MATCH(AB188,AB$1:AB$114,0)&lt;53,"3rd/4th Girls",MATCH(AB188,AB$1:AB$114,0)&lt;67,"5th/6th Boys",MATCH(AB188,AB$1:AB$114,0)&lt;90,"5th/6th Girls",MATCH(AB188,AB$1:AB$114,0)&lt;107,"7th-9th Boys",MATCH(AB188,AB$1:AB$114,0)&lt;116,"7th-9th Girls")),"",_xlfn.IFS(MATCH(AB188,AB$1:AB$114,0)&lt;33,"3rd/4th Boys",MATCH(AB188,AB$1:AB$114,0)&lt;53,"3rd/4th Girls",MATCH(AB188,AB$1:AB$114,0)&lt;67,"5th/6th Boys",MATCH(AB188,AB$1:AB$114,0)&lt;90,"5th/6th Girls",MATCH(AB188,AB$1:AB$114,0)&lt;107,"7th-9th Boys",MATCH(AB188,AB$1:AB$114,0)&lt;116,"7th-9th Girls"))</f>
        <v/>
      </c>
      <c r="Z188" s="167">
        <v>0.47916666666666669</v>
      </c>
      <c r="AA188" s="168" t="s">
        <v>114</v>
      </c>
      <c r="AB188" s="169" t="str">
        <f t="shared" si="140"/>
        <v>11:30 AM RMS</v>
      </c>
      <c r="AC188" s="166" t="str" cm="1">
        <f t="array" ref="AC188">IF(ISNA(_xlfn.IFS(MATCH(AF188,AF$1:AF$114,0)&lt;33,"3rd/4th Boys",MATCH(AF188,AF$1:AF$114,0)&lt;53,"3rd/4th Girls",MATCH(AF188,AF$1:AF$114,0)&lt;67,"5th/6th Boys",MATCH(AF188,AF$1:AF$114,0)&lt;90,"5th/6th Girls",MATCH(AF188,AF$1:AF$114,0)&lt;107,"7th-9th Boys",MATCH(AF188,AF$1:AF$114,0)&lt;116,"7th-9th Girls")),"",_xlfn.IFS(MATCH(AF188,AF$1:AF$114,0)&lt;33,"3rd/4th Boys",MATCH(AF188,AF$1:AF$114,0)&lt;53,"3rd/4th Girls",MATCH(AF188,AF$1:AF$114,0)&lt;67,"5th/6th Boys",MATCH(AF188,AF$1:AF$114,0)&lt;90,"5th/6th Girls",MATCH(AF188,AF$1:AF$114,0)&lt;107,"7th-9th Boys",MATCH(AF188,AF$1:AF$114,0)&lt;116,"7th-9th Girls"))</f>
        <v>5th/6th Boys</v>
      </c>
      <c r="AD188" s="167">
        <v>0.47916666666666669</v>
      </c>
      <c r="AE188" s="168" t="s">
        <v>114</v>
      </c>
      <c r="AF188" s="170" t="str">
        <f t="shared" si="141"/>
        <v>11:30 AM RMS</v>
      </c>
    </row>
    <row r="189" spans="1:32" x14ac:dyDescent="0.3">
      <c r="A189" s="166" t="str" cm="1">
        <f t="array" ref="A189">IF(ISNA(_xlfn.IFS(MATCH(D189,D$1:D$114,0)&lt;33,"3rd/4th Boys",MATCH(D189,D$1:D$114,0)&lt;53,"3rd/4th Girls",MATCH(D189,D$1:D$114,0)&lt;67,"5th/6th Boys",MATCH(D189,D$1:D$114,0)&lt;90,"5th/6th Girls",MATCH(D189,D$1:D$114,0)&lt;107,"7th-9th Boys",MATCH(D189,D$1:D$114,0)&lt;116,"7th-9th Girls")),"",_xlfn.IFS(MATCH(D189,D$1:D$114,0)&lt;33,"3rd/4th Boys",MATCH(D189,D$1:D$114,0)&lt;53,"3rd/4th Girls",MATCH(D189,D$1:D$114,0)&lt;67,"5th/6th Boys",MATCH(D189,D$1:D$114,0)&lt;90,"5th/6th Girls",MATCH(D189,D$1:D$114,0)&lt;107,"7th-9th Boys",MATCH(D189,D$1:D$114,0)&lt;116,"7th-9th Girls"))</f>
        <v>5th/6th Girls</v>
      </c>
      <c r="B189" s="167">
        <v>0.53125</v>
      </c>
      <c r="C189" s="168" t="s">
        <v>114</v>
      </c>
      <c r="D189" s="169" t="str">
        <f t="shared" ref="D189" si="187">TEXT(B189,"h:mm AM/PM")&amp;" "&amp;C189</f>
        <v>12:45 PM RMS</v>
      </c>
      <c r="E189" s="165" t="str" cm="1">
        <f t="array" ref="E189">IF(ISNA(_xlfn.IFS(MATCH(H189,H$1:H$114,0)&lt;33,"3rd/4th Boys",MATCH(H189,H$1:H$114,0)&lt;53,"3rd/4th Girls",MATCH(H189,H$1:H$114,0)&lt;67,"5th/6th Boys",MATCH(H189,H$1:H$114,0)&lt;90,"5th/6th Girls",MATCH(H189,H$1:H$114,0)&lt;107,"7th-9th Boys",MATCH(H189,H$1:H$114,0)&lt;116,"7th-9th Girls")),"",_xlfn.IFS(MATCH(H189,H$1:H$114,0)&lt;33,"3rd/4th Boys",MATCH(H189,H$1:H$114,0)&lt;53,"3rd/4th Girls",MATCH(H189,H$1:H$114,0)&lt;67,"5th/6th Boys",MATCH(H189,H$1:H$114,0)&lt;90,"5th/6th Girls",MATCH(H189,H$1:H$114,0)&lt;107,"7th-9th Boys",MATCH(H189,H$1:H$114,0)&lt;116,"7th-9th Girls"))</f>
        <v/>
      </c>
      <c r="F189" s="167">
        <v>0.53125</v>
      </c>
      <c r="G189" s="168" t="s">
        <v>114</v>
      </c>
      <c r="H189" s="169" t="str">
        <f t="shared" si="142"/>
        <v>12:45 PM RMS</v>
      </c>
      <c r="I189" s="166" t="str" cm="1">
        <f t="array" ref="I189">IF(ISNA(_xlfn.IFS(MATCH(L189,L$1:L$114,0)&lt;33,"3rd/4th Boys",MATCH(L189,L$1:L$114,0)&lt;53,"3rd/4th Girls",MATCH(L189,L$1:L$114,0)&lt;67,"5th/6th Boys",MATCH(L189,L$1:L$114,0)&lt;90,"5th/6th Girls",MATCH(L189,L$1:L$114,0)&lt;107,"7th-9th Boys",MATCH(L189,L$1:L$114,0)&lt;116,"7th-9th Girls")),"",_xlfn.IFS(MATCH(L189,L$1:L$114,0)&lt;33,"3rd/4th Boys",MATCH(L189,L$1:L$114,0)&lt;53,"3rd/4th Girls",MATCH(L189,L$1:L$114,0)&lt;67,"5th/6th Boys",MATCH(L189,L$1:L$114,0)&lt;90,"5th/6th Girls",MATCH(L189,L$1:L$114,0)&lt;107,"7th-9th Boys",MATCH(L189,L$1:L$114,0)&lt;116,"7th-9th Girls"))</f>
        <v>5th/6th Girls</v>
      </c>
      <c r="J189" s="167">
        <v>0.53125</v>
      </c>
      <c r="K189" s="168" t="s">
        <v>114</v>
      </c>
      <c r="L189" s="169" t="str">
        <f t="shared" si="136"/>
        <v>12:45 PM RMS</v>
      </c>
      <c r="M189" s="166" t="str" cm="1">
        <f t="array" ref="M189">IF(ISNA(_xlfn.IFS(MATCH(P189,P$1:P$114,0)&lt;33,"3rd/4th Boys",MATCH(P189,P$1:P$114,0)&lt;53,"3rd/4th Girls",MATCH(P189,P$1:P$114,0)&lt;67,"5th/6th Boys",MATCH(P189,P$1:P$114,0)&lt;90,"5th/6th Girls",MATCH(P189,P$1:P$114,0)&lt;107,"7th-9th Boys",MATCH(P189,P$1:P$114,0)&lt;116,"7th-9th Girls")),"",_xlfn.IFS(MATCH(P189,P$1:P$114,0)&lt;33,"3rd/4th Boys",MATCH(P189,P$1:P$114,0)&lt;53,"3rd/4th Girls",MATCH(P189,P$1:P$114,0)&lt;67,"5th/6th Boys",MATCH(P189,P$1:P$114,0)&lt;90,"5th/6th Girls",MATCH(P189,P$1:P$114,0)&lt;107,"7th-9th Boys",MATCH(P189,P$1:P$114,0)&lt;116,"7th-9th Girls"))</f>
        <v/>
      </c>
      <c r="N189" s="167">
        <v>0.53125</v>
      </c>
      <c r="O189" s="168" t="s">
        <v>114</v>
      </c>
      <c r="P189" s="169" t="str">
        <f t="shared" si="137"/>
        <v>12:45 PM RMS</v>
      </c>
      <c r="Q189" s="166" t="str" cm="1">
        <f t="array" ref="Q189">IF(ISNA(_xlfn.IFS(MATCH(T189,T$1:T$114,0)&lt;33,"3rd/4th Boys",MATCH(T189,T$1:T$114,0)&lt;53,"3rd/4th Girls",MATCH(T189,T$1:T$114,0)&lt;67,"5th/6th Boys",MATCH(T189,T$1:T$114,0)&lt;90,"5th/6th Girls",MATCH(T189,T$1:T$114,0)&lt;107,"7th-9th Boys",MATCH(T189,T$1:T$114,0)&lt;116,"7th-9th Girls")),"",_xlfn.IFS(MATCH(T189,T$1:T$114,0)&lt;33,"3rd/4th Boys",MATCH(T189,T$1:T$114,0)&lt;53,"3rd/4th Girls",MATCH(T189,T$1:T$114,0)&lt;67,"5th/6th Boys",MATCH(T189,T$1:T$114,0)&lt;90,"5th/6th Girls",MATCH(T189,T$1:T$114,0)&lt;107,"7th-9th Boys",MATCH(T189,T$1:T$114,0)&lt;116,"7th-9th Girls"))</f>
        <v>5th/6th Girls</v>
      </c>
      <c r="R189" s="167">
        <v>0.53125</v>
      </c>
      <c r="S189" s="168" t="s">
        <v>114</v>
      </c>
      <c r="T189" s="169" t="str">
        <f t="shared" si="138"/>
        <v>12:45 PM RMS</v>
      </c>
      <c r="U189" s="166" t="str" cm="1">
        <f t="array" ref="U189">IF(ISNA(_xlfn.IFS(MATCH(X189,X$1:X$114,0)&lt;33,"3rd/4th Boys",MATCH(X189,X$1:X$114,0)&lt;53,"3rd/4th Girls",MATCH(X189,X$1:X$114,0)&lt;67,"5th/6th Boys",MATCH(X189,X$1:X$114,0)&lt;90,"5th/6th Girls",MATCH(X189,X$1:X$114,0)&lt;107,"7th-9th Boys",MATCH(X189,X$1:X$114,0)&lt;116,"7th-9th Girls")),"",_xlfn.IFS(MATCH(X189,X$1:X$114,0)&lt;33,"3rd/4th Boys",MATCH(X189,X$1:X$114,0)&lt;53,"3rd/4th Girls",MATCH(X189,X$1:X$114,0)&lt;67,"5th/6th Boys",MATCH(X189,X$1:X$114,0)&lt;90,"5th/6th Girls",MATCH(X189,X$1:X$114,0)&lt;107,"7th-9th Boys",MATCH(X189,X$1:X$114,0)&lt;116,"7th-9th Girls"))</f>
        <v/>
      </c>
      <c r="V189" s="167">
        <v>0.53125</v>
      </c>
      <c r="W189" s="168" t="s">
        <v>114</v>
      </c>
      <c r="X189" s="169" t="str">
        <f t="shared" si="139"/>
        <v>12:45 PM RMS</v>
      </c>
      <c r="Y189" s="165" t="str" cm="1">
        <f t="array" ref="Y189">IF(ISNA(_xlfn.IFS(MATCH(AB189,AB$1:AB$114,0)&lt;33,"3rd/4th Boys",MATCH(AB189,AB$1:AB$114,0)&lt;53,"3rd/4th Girls",MATCH(AB189,AB$1:AB$114,0)&lt;67,"5th/6th Boys",MATCH(AB189,AB$1:AB$114,0)&lt;90,"5th/6th Girls",MATCH(AB189,AB$1:AB$114,0)&lt;107,"7th-9th Boys",MATCH(AB189,AB$1:AB$114,0)&lt;116,"7th-9th Girls")),"",_xlfn.IFS(MATCH(AB189,AB$1:AB$114,0)&lt;33,"3rd/4th Boys",MATCH(AB189,AB$1:AB$114,0)&lt;53,"3rd/4th Girls",MATCH(AB189,AB$1:AB$114,0)&lt;67,"5th/6th Boys",MATCH(AB189,AB$1:AB$114,0)&lt;90,"5th/6th Girls",MATCH(AB189,AB$1:AB$114,0)&lt;107,"7th-9th Boys",MATCH(AB189,AB$1:AB$114,0)&lt;116,"7th-9th Girls"))</f>
        <v/>
      </c>
      <c r="Z189" s="167">
        <v>0.53125</v>
      </c>
      <c r="AA189" s="168" t="s">
        <v>114</v>
      </c>
      <c r="AB189" s="169" t="str">
        <f t="shared" si="140"/>
        <v>12:45 PM RMS</v>
      </c>
      <c r="AC189" s="166" t="str" cm="1">
        <f t="array" ref="AC189">IF(ISNA(_xlfn.IFS(MATCH(AF189,AF$1:AF$114,0)&lt;33,"3rd/4th Boys",MATCH(AF189,AF$1:AF$114,0)&lt;53,"3rd/4th Girls",MATCH(AF189,AF$1:AF$114,0)&lt;67,"5th/6th Boys",MATCH(AF189,AF$1:AF$114,0)&lt;90,"5th/6th Girls",MATCH(AF189,AF$1:AF$114,0)&lt;107,"7th-9th Boys",MATCH(AF189,AF$1:AF$114,0)&lt;116,"7th-9th Girls")),"",_xlfn.IFS(MATCH(AF189,AF$1:AF$114,0)&lt;33,"3rd/4th Boys",MATCH(AF189,AF$1:AF$114,0)&lt;53,"3rd/4th Girls",MATCH(AF189,AF$1:AF$114,0)&lt;67,"5th/6th Boys",MATCH(AF189,AF$1:AF$114,0)&lt;90,"5th/6th Girls",MATCH(AF189,AF$1:AF$114,0)&lt;107,"7th-9th Boys",MATCH(AF189,AF$1:AF$114,0)&lt;116,"7th-9th Girls"))</f>
        <v>5th/6th Girls</v>
      </c>
      <c r="AD189" s="167">
        <v>0.53125</v>
      </c>
      <c r="AE189" s="168" t="s">
        <v>114</v>
      </c>
      <c r="AF189" s="170" t="str">
        <f t="shared" si="141"/>
        <v>12:45 PM RMS</v>
      </c>
    </row>
    <row r="190" spans="1:32" x14ac:dyDescent="0.3">
      <c r="A190" s="166" t="str" cm="1">
        <f t="array" ref="A190">IF(ISNA(_xlfn.IFS(MATCH(D190,D$1:D$114,0)&lt;33,"3rd/4th Boys",MATCH(D190,D$1:D$114,0)&lt;53,"3rd/4th Girls",MATCH(D190,D$1:D$114,0)&lt;67,"5th/6th Boys",MATCH(D190,D$1:D$114,0)&lt;90,"5th/6th Girls",MATCH(D190,D$1:D$114,0)&lt;107,"7th-9th Boys",MATCH(D190,D$1:D$114,0)&lt;116,"7th-9th Girls")),"",_xlfn.IFS(MATCH(D190,D$1:D$114,0)&lt;33,"3rd/4th Boys",MATCH(D190,D$1:D$114,0)&lt;53,"3rd/4th Girls",MATCH(D190,D$1:D$114,0)&lt;67,"5th/6th Boys",MATCH(D190,D$1:D$114,0)&lt;90,"5th/6th Girls",MATCH(D190,D$1:D$114,0)&lt;107,"7th-9th Boys",MATCH(D190,D$1:D$114,0)&lt;116,"7th-9th Girls"))</f>
        <v/>
      </c>
      <c r="B190" s="167">
        <v>0.58333333333333337</v>
      </c>
      <c r="C190" s="168" t="s">
        <v>114</v>
      </c>
      <c r="D190" s="169" t="str">
        <f t="shared" ref="D190:D191" si="188">TEXT(B190,"h:mm AM/PM")&amp;" "&amp;C190</f>
        <v>2:00 PM RMS</v>
      </c>
      <c r="E190" s="165" t="str" cm="1">
        <f t="array" ref="E190">IF(ISNA(_xlfn.IFS(MATCH(H190,H$1:H$114,0)&lt;33,"3rd/4th Boys",MATCH(H190,H$1:H$114,0)&lt;53,"3rd/4th Girls",MATCH(H190,H$1:H$114,0)&lt;67,"5th/6th Boys",MATCH(H190,H$1:H$114,0)&lt;90,"5th/6th Girls",MATCH(H190,H$1:H$114,0)&lt;107,"7th-9th Boys",MATCH(H190,H$1:H$114,0)&lt;116,"7th-9th Girls")),"",_xlfn.IFS(MATCH(H190,H$1:H$114,0)&lt;33,"3rd/4th Boys",MATCH(H190,H$1:H$114,0)&lt;53,"3rd/4th Girls",MATCH(H190,H$1:H$114,0)&lt;67,"5th/6th Boys",MATCH(H190,H$1:H$114,0)&lt;90,"5th/6th Girls",MATCH(H190,H$1:H$114,0)&lt;107,"7th-9th Boys",MATCH(H190,H$1:H$114,0)&lt;116,"7th-9th Girls"))</f>
        <v/>
      </c>
      <c r="F190" s="167">
        <v>0.58333333333333337</v>
      </c>
      <c r="G190" s="168" t="s">
        <v>114</v>
      </c>
      <c r="H190" s="169" t="str">
        <f t="shared" ref="H190:H191" si="189">TEXT(F190,"h:mm AM/PM")&amp;" "&amp;G190</f>
        <v>2:00 PM RMS</v>
      </c>
      <c r="I190" s="166" t="str" cm="1">
        <f t="array" ref="I190">IF(ISNA(_xlfn.IFS(MATCH(L190,L$1:L$114,0)&lt;33,"3rd/4th Boys",MATCH(L190,L$1:L$114,0)&lt;53,"3rd/4th Girls",MATCH(L190,L$1:L$114,0)&lt;67,"5th/6th Boys",MATCH(L190,L$1:L$114,0)&lt;90,"5th/6th Girls",MATCH(L190,L$1:L$114,0)&lt;107,"7th-9th Boys",MATCH(L190,L$1:L$114,0)&lt;116,"7th-9th Girls")),"",_xlfn.IFS(MATCH(L190,L$1:L$114,0)&lt;33,"3rd/4th Boys",MATCH(L190,L$1:L$114,0)&lt;53,"3rd/4th Girls",MATCH(L190,L$1:L$114,0)&lt;67,"5th/6th Boys",MATCH(L190,L$1:L$114,0)&lt;90,"5th/6th Girls",MATCH(L190,L$1:L$114,0)&lt;107,"7th-9th Boys",MATCH(L190,L$1:L$114,0)&lt;116,"7th-9th Girls"))</f>
        <v>5th/6th Boys</v>
      </c>
      <c r="J190" s="167">
        <v>0.58333333333333337</v>
      </c>
      <c r="K190" s="168" t="s">
        <v>114</v>
      </c>
      <c r="L190" s="169" t="str">
        <f t="shared" ref="L190:L191" si="190">TEXT(J190,"h:mm AM/PM")&amp;" "&amp;K190</f>
        <v>2:00 PM RMS</v>
      </c>
      <c r="M190" s="166" t="str" cm="1">
        <f t="array" ref="M190">IF(ISNA(_xlfn.IFS(MATCH(P190,P$1:P$114,0)&lt;33,"3rd/4th Boys",MATCH(P190,P$1:P$114,0)&lt;53,"3rd/4th Girls",MATCH(P190,P$1:P$114,0)&lt;67,"5th/6th Boys",MATCH(P190,P$1:P$114,0)&lt;90,"5th/6th Girls",MATCH(P190,P$1:P$114,0)&lt;107,"7th-9th Boys",MATCH(P190,P$1:P$114,0)&lt;116,"7th-9th Girls")),"",_xlfn.IFS(MATCH(P190,P$1:P$114,0)&lt;33,"3rd/4th Boys",MATCH(P190,P$1:P$114,0)&lt;53,"3rd/4th Girls",MATCH(P190,P$1:P$114,0)&lt;67,"5th/6th Boys",MATCH(P190,P$1:P$114,0)&lt;90,"5th/6th Girls",MATCH(P190,P$1:P$114,0)&lt;107,"7th-9th Boys",MATCH(P190,P$1:P$114,0)&lt;116,"7th-9th Girls"))</f>
        <v/>
      </c>
      <c r="N190" s="167">
        <v>0.58333333333333337</v>
      </c>
      <c r="O190" s="168" t="s">
        <v>114</v>
      </c>
      <c r="P190" s="169" t="str">
        <f t="shared" ref="P190:P191" si="191">TEXT(N190,"h:mm AM/PM")&amp;" "&amp;O190</f>
        <v>2:00 PM RMS</v>
      </c>
      <c r="Q190" s="166" t="str" cm="1">
        <f t="array" ref="Q190">IF(ISNA(_xlfn.IFS(MATCH(T190,T$1:T$114,0)&lt;33,"3rd/4th Boys",MATCH(T190,T$1:T$114,0)&lt;53,"3rd/4th Girls",MATCH(T190,T$1:T$114,0)&lt;67,"5th/6th Boys",MATCH(T190,T$1:T$114,0)&lt;90,"5th/6th Girls",MATCH(T190,T$1:T$114,0)&lt;107,"7th-9th Boys",MATCH(T190,T$1:T$114,0)&lt;116,"7th-9th Girls")),"",_xlfn.IFS(MATCH(T190,T$1:T$114,0)&lt;33,"3rd/4th Boys",MATCH(T190,T$1:T$114,0)&lt;53,"3rd/4th Girls",MATCH(T190,T$1:T$114,0)&lt;67,"5th/6th Boys",MATCH(T190,T$1:T$114,0)&lt;90,"5th/6th Girls",MATCH(T190,T$1:T$114,0)&lt;107,"7th-9th Boys",MATCH(T190,T$1:T$114,0)&lt;116,"7th-9th Girls"))</f>
        <v/>
      </c>
      <c r="R190" s="167">
        <v>0.58333333333333337</v>
      </c>
      <c r="S190" s="168" t="s">
        <v>114</v>
      </c>
      <c r="T190" s="169" t="str">
        <f t="shared" ref="T190:T191" si="192">TEXT(R190,"h:mm AM/PM")&amp;" "&amp;S190</f>
        <v>2:00 PM RMS</v>
      </c>
      <c r="U190" s="166" t="str" cm="1">
        <f t="array" ref="U190">IF(ISNA(_xlfn.IFS(MATCH(X190,X$1:X$114,0)&lt;33,"3rd/4th Boys",MATCH(X190,X$1:X$114,0)&lt;53,"3rd/4th Girls",MATCH(X190,X$1:X$114,0)&lt;67,"5th/6th Boys",MATCH(X190,X$1:X$114,0)&lt;90,"5th/6th Girls",MATCH(X190,X$1:X$114,0)&lt;107,"7th-9th Boys",MATCH(X190,X$1:X$114,0)&lt;116,"7th-9th Girls")),"",_xlfn.IFS(MATCH(X190,X$1:X$114,0)&lt;33,"3rd/4th Boys",MATCH(X190,X$1:X$114,0)&lt;53,"3rd/4th Girls",MATCH(X190,X$1:X$114,0)&lt;67,"5th/6th Boys",MATCH(X190,X$1:X$114,0)&lt;90,"5th/6th Girls",MATCH(X190,X$1:X$114,0)&lt;107,"7th-9th Boys",MATCH(X190,X$1:X$114,0)&lt;116,"7th-9th Girls"))</f>
        <v/>
      </c>
      <c r="V190" s="167">
        <v>0.58333333333333337</v>
      </c>
      <c r="W190" s="168" t="s">
        <v>114</v>
      </c>
      <c r="X190" s="169" t="str">
        <f t="shared" ref="X190:X191" si="193">TEXT(V190,"h:mm AM/PM")&amp;" "&amp;W190</f>
        <v>2:00 PM RMS</v>
      </c>
      <c r="Y190" s="165" t="str" cm="1">
        <f t="array" ref="Y190">IF(ISNA(_xlfn.IFS(MATCH(AB190,AB$1:AB$114,0)&lt;33,"3rd/4th Boys",MATCH(AB190,AB$1:AB$114,0)&lt;53,"3rd/4th Girls",MATCH(AB190,AB$1:AB$114,0)&lt;67,"5th/6th Boys",MATCH(AB190,AB$1:AB$114,0)&lt;90,"5th/6th Girls",MATCH(AB190,AB$1:AB$114,0)&lt;107,"7th-9th Boys",MATCH(AB190,AB$1:AB$114,0)&lt;116,"7th-9th Girls")),"",_xlfn.IFS(MATCH(AB190,AB$1:AB$114,0)&lt;33,"3rd/4th Boys",MATCH(AB190,AB$1:AB$114,0)&lt;53,"3rd/4th Girls",MATCH(AB190,AB$1:AB$114,0)&lt;67,"5th/6th Boys",MATCH(AB190,AB$1:AB$114,0)&lt;90,"5th/6th Girls",MATCH(AB190,AB$1:AB$114,0)&lt;107,"7th-9th Boys",MATCH(AB190,AB$1:AB$114,0)&lt;116,"7th-9th Girls"))</f>
        <v/>
      </c>
      <c r="Z190" s="167">
        <v>0.58333333333333337</v>
      </c>
      <c r="AA190" s="168" t="s">
        <v>114</v>
      </c>
      <c r="AB190" s="169" t="str">
        <f t="shared" ref="AB190:AB191" si="194">TEXT(Z190,"h:mm AM/PM")&amp;" "&amp;AA190</f>
        <v>2:00 PM RMS</v>
      </c>
      <c r="AC190" s="166" t="str" cm="1">
        <f t="array" ref="AC190">IF(ISNA(_xlfn.IFS(MATCH(AF190,AF$1:AF$114,0)&lt;33,"3rd/4th Boys",MATCH(AF190,AF$1:AF$114,0)&lt;53,"3rd/4th Girls",MATCH(AF190,AF$1:AF$114,0)&lt;67,"5th/6th Boys",MATCH(AF190,AF$1:AF$114,0)&lt;90,"5th/6th Girls",MATCH(AF190,AF$1:AF$114,0)&lt;107,"7th-9th Boys",MATCH(AF190,AF$1:AF$114,0)&lt;116,"7th-9th Girls")),"",_xlfn.IFS(MATCH(AF190,AF$1:AF$114,0)&lt;33,"3rd/4th Boys",MATCH(AF190,AF$1:AF$114,0)&lt;53,"3rd/4th Girls",MATCH(AF190,AF$1:AF$114,0)&lt;67,"5th/6th Boys",MATCH(AF190,AF$1:AF$114,0)&lt;90,"5th/6th Girls",MATCH(AF190,AF$1:AF$114,0)&lt;107,"7th-9th Boys",MATCH(AF190,AF$1:AF$114,0)&lt;116,"7th-9th Girls"))</f>
        <v/>
      </c>
      <c r="AD190" s="167">
        <v>0.58333333333333337</v>
      </c>
      <c r="AE190" s="168" t="s">
        <v>114</v>
      </c>
      <c r="AF190" s="170" t="str">
        <f t="shared" ref="AF190:AF191" si="195">TEXT(AD190,"h:mm AM/PM")&amp;" "&amp;AE190</f>
        <v>2:00 PM RMS</v>
      </c>
    </row>
    <row r="191" spans="1:32" x14ac:dyDescent="0.3">
      <c r="A191" s="166" t="str" cm="1">
        <f t="array" ref="A191">IF(ISNA(_xlfn.IFS(MATCH(D191,D$1:D$114,0)&lt;33,"3rd/4th Boys",MATCH(D191,D$1:D$114,0)&lt;53,"3rd/4th Girls",MATCH(D191,D$1:D$114,0)&lt;67,"5th/6th Boys",MATCH(D191,D$1:D$114,0)&lt;90,"5th/6th Girls",MATCH(D191,D$1:D$114,0)&lt;107,"7th-9th Boys",MATCH(D191,D$1:D$114,0)&lt;116,"7th-9th Girls")),"",_xlfn.IFS(MATCH(D191,D$1:D$114,0)&lt;33,"3rd/4th Boys",MATCH(D191,D$1:D$114,0)&lt;53,"3rd/4th Girls",MATCH(D191,D$1:D$114,0)&lt;67,"5th/6th Boys",MATCH(D191,D$1:D$114,0)&lt;90,"5th/6th Girls",MATCH(D191,D$1:D$114,0)&lt;107,"7th-9th Boys",MATCH(D191,D$1:D$114,0)&lt;116,"7th-9th Girls"))</f>
        <v/>
      </c>
      <c r="B191" s="167">
        <v>0.63541666666666663</v>
      </c>
      <c r="C191" s="168" t="s">
        <v>114</v>
      </c>
      <c r="D191" s="169" t="str">
        <f t="shared" si="188"/>
        <v>3:15 PM RMS</v>
      </c>
      <c r="E191" s="165" t="str" cm="1">
        <f t="array" ref="E191">IF(ISNA(_xlfn.IFS(MATCH(H191,H$1:H$114,0)&lt;33,"3rd/4th Boys",MATCH(H191,H$1:H$114,0)&lt;53,"3rd/4th Girls",MATCH(H191,H$1:H$114,0)&lt;67,"5th/6th Boys",MATCH(H191,H$1:H$114,0)&lt;90,"5th/6th Girls",MATCH(H191,H$1:H$114,0)&lt;107,"7th-9th Boys",MATCH(H191,H$1:H$114,0)&lt;116,"7th-9th Girls")),"",_xlfn.IFS(MATCH(H191,H$1:H$114,0)&lt;33,"3rd/4th Boys",MATCH(H191,H$1:H$114,0)&lt;53,"3rd/4th Girls",MATCH(H191,H$1:H$114,0)&lt;67,"5th/6th Boys",MATCH(H191,H$1:H$114,0)&lt;90,"5th/6th Girls",MATCH(H191,H$1:H$114,0)&lt;107,"7th-9th Boys",MATCH(H191,H$1:H$114,0)&lt;116,"7th-9th Girls"))</f>
        <v/>
      </c>
      <c r="F191" s="167">
        <v>0.63541666666666663</v>
      </c>
      <c r="G191" s="168" t="s">
        <v>114</v>
      </c>
      <c r="H191" s="169" t="str">
        <f t="shared" si="189"/>
        <v>3:15 PM RMS</v>
      </c>
      <c r="I191" s="166" t="str" cm="1">
        <f t="array" ref="I191">IF(ISNA(_xlfn.IFS(MATCH(L191,L$1:L$114,0)&lt;33,"3rd/4th Boys",MATCH(L191,L$1:L$114,0)&lt;53,"3rd/4th Girls",MATCH(L191,L$1:L$114,0)&lt;67,"5th/6th Boys",MATCH(L191,L$1:L$114,0)&lt;90,"5th/6th Girls",MATCH(L191,L$1:L$114,0)&lt;107,"7th-9th Boys",MATCH(L191,L$1:L$114,0)&lt;116,"7th-9th Girls")),"",_xlfn.IFS(MATCH(L191,L$1:L$114,0)&lt;33,"3rd/4th Boys",MATCH(L191,L$1:L$114,0)&lt;53,"3rd/4th Girls",MATCH(L191,L$1:L$114,0)&lt;67,"5th/6th Boys",MATCH(L191,L$1:L$114,0)&lt;90,"5th/6th Girls",MATCH(L191,L$1:L$114,0)&lt;107,"7th-9th Boys",MATCH(L191,L$1:L$114,0)&lt;116,"7th-9th Girls"))</f>
        <v/>
      </c>
      <c r="J191" s="167">
        <v>0.63541666666666663</v>
      </c>
      <c r="K191" s="168" t="s">
        <v>114</v>
      </c>
      <c r="L191" s="169" t="str">
        <f t="shared" si="190"/>
        <v>3:15 PM RMS</v>
      </c>
      <c r="M191" s="166" t="str" cm="1">
        <f t="array" ref="M191">IF(ISNA(_xlfn.IFS(MATCH(P191,P$1:P$114,0)&lt;33,"3rd/4th Boys",MATCH(P191,P$1:P$114,0)&lt;53,"3rd/4th Girls",MATCH(P191,P$1:P$114,0)&lt;67,"5th/6th Boys",MATCH(P191,P$1:P$114,0)&lt;90,"5th/6th Girls",MATCH(P191,P$1:P$114,0)&lt;107,"7th-9th Boys",MATCH(P191,P$1:P$114,0)&lt;116,"7th-9th Girls")),"",_xlfn.IFS(MATCH(P191,P$1:P$114,0)&lt;33,"3rd/4th Boys",MATCH(P191,P$1:P$114,0)&lt;53,"3rd/4th Girls",MATCH(P191,P$1:P$114,0)&lt;67,"5th/6th Boys",MATCH(P191,P$1:P$114,0)&lt;90,"5th/6th Girls",MATCH(P191,P$1:P$114,0)&lt;107,"7th-9th Boys",MATCH(P191,P$1:P$114,0)&lt;116,"7th-9th Girls"))</f>
        <v/>
      </c>
      <c r="N191" s="167">
        <v>0.63541666666666663</v>
      </c>
      <c r="O191" s="168" t="s">
        <v>114</v>
      </c>
      <c r="P191" s="169" t="str">
        <f t="shared" si="191"/>
        <v>3:15 PM RMS</v>
      </c>
      <c r="Q191" s="166" t="str" cm="1">
        <f t="array" ref="Q191">IF(ISNA(_xlfn.IFS(MATCH(T191,T$1:T$114,0)&lt;33,"3rd/4th Boys",MATCH(T191,T$1:T$114,0)&lt;53,"3rd/4th Girls",MATCH(T191,T$1:T$114,0)&lt;67,"5th/6th Boys",MATCH(T191,T$1:T$114,0)&lt;90,"5th/6th Girls",MATCH(T191,T$1:T$114,0)&lt;107,"7th-9th Boys",MATCH(T191,T$1:T$114,0)&lt;116,"7th-9th Girls")),"",_xlfn.IFS(MATCH(T191,T$1:T$114,0)&lt;33,"3rd/4th Boys",MATCH(T191,T$1:T$114,0)&lt;53,"3rd/4th Girls",MATCH(T191,T$1:T$114,0)&lt;67,"5th/6th Boys",MATCH(T191,T$1:T$114,0)&lt;90,"5th/6th Girls",MATCH(T191,T$1:T$114,0)&lt;107,"7th-9th Boys",MATCH(T191,T$1:T$114,0)&lt;116,"7th-9th Girls"))</f>
        <v/>
      </c>
      <c r="R191" s="167">
        <v>0.63541666666666663</v>
      </c>
      <c r="S191" s="168" t="s">
        <v>114</v>
      </c>
      <c r="T191" s="169" t="str">
        <f t="shared" si="192"/>
        <v>3:15 PM RMS</v>
      </c>
      <c r="U191" s="166" t="str" cm="1">
        <f t="array" ref="U191">IF(ISNA(_xlfn.IFS(MATCH(X191,X$1:X$114,0)&lt;33,"3rd/4th Boys",MATCH(X191,X$1:X$114,0)&lt;53,"3rd/4th Girls",MATCH(X191,X$1:X$114,0)&lt;67,"5th/6th Boys",MATCH(X191,X$1:X$114,0)&lt;90,"5th/6th Girls",MATCH(X191,X$1:X$114,0)&lt;107,"7th-9th Boys",MATCH(X191,X$1:X$114,0)&lt;116,"7th-9th Girls")),"",_xlfn.IFS(MATCH(X191,X$1:X$114,0)&lt;33,"3rd/4th Boys",MATCH(X191,X$1:X$114,0)&lt;53,"3rd/4th Girls",MATCH(X191,X$1:X$114,0)&lt;67,"5th/6th Boys",MATCH(X191,X$1:X$114,0)&lt;90,"5th/6th Girls",MATCH(X191,X$1:X$114,0)&lt;107,"7th-9th Boys",MATCH(X191,X$1:X$114,0)&lt;116,"7th-9th Girls"))</f>
        <v/>
      </c>
      <c r="V191" s="167">
        <v>0.63541666666666663</v>
      </c>
      <c r="W191" s="168" t="s">
        <v>114</v>
      </c>
      <c r="X191" s="169" t="str">
        <f t="shared" si="193"/>
        <v>3:15 PM RMS</v>
      </c>
      <c r="Y191" s="165" t="str" cm="1">
        <f t="array" ref="Y191">IF(ISNA(_xlfn.IFS(MATCH(AB191,AB$1:AB$114,0)&lt;33,"3rd/4th Boys",MATCH(AB191,AB$1:AB$114,0)&lt;53,"3rd/4th Girls",MATCH(AB191,AB$1:AB$114,0)&lt;67,"5th/6th Boys",MATCH(AB191,AB$1:AB$114,0)&lt;90,"5th/6th Girls",MATCH(AB191,AB$1:AB$114,0)&lt;107,"7th-9th Boys",MATCH(AB191,AB$1:AB$114,0)&lt;116,"7th-9th Girls")),"",_xlfn.IFS(MATCH(AB191,AB$1:AB$114,0)&lt;33,"3rd/4th Boys",MATCH(AB191,AB$1:AB$114,0)&lt;53,"3rd/4th Girls",MATCH(AB191,AB$1:AB$114,0)&lt;67,"5th/6th Boys",MATCH(AB191,AB$1:AB$114,0)&lt;90,"5th/6th Girls",MATCH(AB191,AB$1:AB$114,0)&lt;107,"7th-9th Boys",MATCH(AB191,AB$1:AB$114,0)&lt;116,"7th-9th Girls"))</f>
        <v/>
      </c>
      <c r="Z191" s="167">
        <v>0.63541666666666663</v>
      </c>
      <c r="AA191" s="168" t="s">
        <v>114</v>
      </c>
      <c r="AB191" s="169" t="str">
        <f t="shared" si="194"/>
        <v>3:15 PM RMS</v>
      </c>
      <c r="AC191" s="166" t="str" cm="1">
        <f t="array" ref="AC191">IF(ISNA(_xlfn.IFS(MATCH(AF191,AF$1:AF$114,0)&lt;33,"3rd/4th Boys",MATCH(AF191,AF$1:AF$114,0)&lt;53,"3rd/4th Girls",MATCH(AF191,AF$1:AF$114,0)&lt;67,"5th/6th Boys",MATCH(AF191,AF$1:AF$114,0)&lt;90,"5th/6th Girls",MATCH(AF191,AF$1:AF$114,0)&lt;107,"7th-9th Boys",MATCH(AF191,AF$1:AF$114,0)&lt;116,"7th-9th Girls")),"",_xlfn.IFS(MATCH(AF191,AF$1:AF$114,0)&lt;33,"3rd/4th Boys",MATCH(AF191,AF$1:AF$114,0)&lt;53,"3rd/4th Girls",MATCH(AF191,AF$1:AF$114,0)&lt;67,"5th/6th Boys",MATCH(AF191,AF$1:AF$114,0)&lt;90,"5th/6th Girls",MATCH(AF191,AF$1:AF$114,0)&lt;107,"7th-9th Boys",MATCH(AF191,AF$1:AF$114,0)&lt;116,"7th-9th Girls"))</f>
        <v/>
      </c>
      <c r="AD191" s="167">
        <v>0.63541666666666663</v>
      </c>
      <c r="AE191" s="168" t="s">
        <v>114</v>
      </c>
      <c r="AF191" s="170" t="str">
        <f t="shared" si="195"/>
        <v>3:15 PM RMS</v>
      </c>
    </row>
    <row r="192" spans="1:32" x14ac:dyDescent="0.3">
      <c r="A192" s="166" t="str" cm="1">
        <f t="array" ref="A192">IF(ISNA(_xlfn.IFS(MATCH(D192,D$1:D$114,0)&lt;33,"3rd/4th Boys",MATCH(D192,D$1:D$114,0)&lt;53,"3rd/4th Girls",MATCH(D192,D$1:D$114,0)&lt;67,"5th/6th Boys",MATCH(D192,D$1:D$114,0)&lt;90,"5th/6th Girls",MATCH(D192,D$1:D$114,0)&lt;107,"7th-9th Boys",MATCH(D192,D$1:D$114,0)&lt;116,"7th-9th Girls")),"",_xlfn.IFS(MATCH(D192,D$1:D$114,0)&lt;33,"3rd/4th Boys",MATCH(D192,D$1:D$114,0)&lt;53,"3rd/4th Girls",MATCH(D192,D$1:D$114,0)&lt;67,"5th/6th Boys",MATCH(D192,D$1:D$114,0)&lt;90,"5th/6th Girls",MATCH(D192,D$1:D$114,0)&lt;107,"7th-9th Boys",MATCH(D192,D$1:D$114,0)&lt;116,"7th-9th Girls"))</f>
        <v>3rd/4th Girls</v>
      </c>
      <c r="B192" s="167">
        <v>0.4375</v>
      </c>
      <c r="C192" s="168" t="s">
        <v>92</v>
      </c>
      <c r="D192" s="169" t="str">
        <f t="shared" si="135"/>
        <v>10:30 AM FRES</v>
      </c>
      <c r="E192" s="165" t="str" cm="1">
        <f t="array" ref="E192">IF(ISNA(_xlfn.IFS(MATCH(H192,H$1:H$114,0)&lt;33,"3rd/4th Boys",MATCH(H192,H$1:H$114,0)&lt;53,"3rd/4th Girls",MATCH(H192,H$1:H$114,0)&lt;67,"5th/6th Boys",MATCH(H192,H$1:H$114,0)&lt;90,"5th/6th Girls",MATCH(H192,H$1:H$114,0)&lt;107,"7th-9th Boys",MATCH(H192,H$1:H$114,0)&lt;116,"7th-9th Girls")),"",_xlfn.IFS(MATCH(H192,H$1:H$114,0)&lt;33,"3rd/4th Boys",MATCH(H192,H$1:H$114,0)&lt;53,"3rd/4th Girls",MATCH(H192,H$1:H$114,0)&lt;67,"5th/6th Boys",MATCH(H192,H$1:H$114,0)&lt;90,"5th/6th Girls",MATCH(H192,H$1:H$114,0)&lt;107,"7th-9th Boys",MATCH(H192,H$1:H$114,0)&lt;116,"7th-9th Girls"))</f>
        <v/>
      </c>
      <c r="F192" s="167">
        <v>0.4375</v>
      </c>
      <c r="G192" s="168" t="s">
        <v>92</v>
      </c>
      <c r="H192" s="169" t="str">
        <f t="shared" si="142"/>
        <v>10:30 AM FRES</v>
      </c>
      <c r="I192" s="166" t="str" cm="1">
        <f t="array" ref="I192">IF(ISNA(_xlfn.IFS(MATCH(L192,L$1:L$114,0)&lt;33,"3rd/4th Boys",MATCH(L192,L$1:L$114,0)&lt;53,"3rd/4th Girls",MATCH(L192,L$1:L$114,0)&lt;67,"5th/6th Boys",MATCH(L192,L$1:L$114,0)&lt;90,"5th/6th Girls",MATCH(L192,L$1:L$114,0)&lt;107,"7th-9th Boys",MATCH(L192,L$1:L$114,0)&lt;116,"7th-9th Girls")),"",_xlfn.IFS(MATCH(L192,L$1:L$114,0)&lt;33,"3rd/4th Boys",MATCH(L192,L$1:L$114,0)&lt;53,"3rd/4th Girls",MATCH(L192,L$1:L$114,0)&lt;67,"5th/6th Boys",MATCH(L192,L$1:L$114,0)&lt;90,"5th/6th Girls",MATCH(L192,L$1:L$114,0)&lt;107,"7th-9th Boys",MATCH(L192,L$1:L$114,0)&lt;116,"7th-9th Girls"))</f>
        <v>3rd/4th Boys</v>
      </c>
      <c r="J192" s="167">
        <v>0.4375</v>
      </c>
      <c r="K192" s="168" t="s">
        <v>92</v>
      </c>
      <c r="L192" s="169" t="str">
        <f t="shared" si="136"/>
        <v>10:30 AM FRES</v>
      </c>
      <c r="M192" s="166" t="str" cm="1">
        <f t="array" ref="M192">IF(ISNA(_xlfn.IFS(MATCH(P192,P$1:P$114,0)&lt;33,"3rd/4th Boys",MATCH(P192,P$1:P$114,0)&lt;53,"3rd/4th Girls",MATCH(P192,P$1:P$114,0)&lt;67,"5th/6th Boys",MATCH(P192,P$1:P$114,0)&lt;90,"5th/6th Girls",MATCH(P192,P$1:P$114,0)&lt;107,"7th-9th Boys",MATCH(P192,P$1:P$114,0)&lt;116,"7th-9th Girls")),"",_xlfn.IFS(MATCH(P192,P$1:P$114,0)&lt;33,"3rd/4th Boys",MATCH(P192,P$1:P$114,0)&lt;53,"3rd/4th Girls",MATCH(P192,P$1:P$114,0)&lt;67,"5th/6th Boys",MATCH(P192,P$1:P$114,0)&lt;90,"5th/6th Girls",MATCH(P192,P$1:P$114,0)&lt;107,"7th-9th Boys",MATCH(P192,P$1:P$114,0)&lt;116,"7th-9th Girls"))</f>
        <v>3rd/4th Girls</v>
      </c>
      <c r="N192" s="167">
        <v>0.4375</v>
      </c>
      <c r="O192" s="168" t="s">
        <v>92</v>
      </c>
      <c r="P192" s="169" t="str">
        <f t="shared" si="137"/>
        <v>10:30 AM FRES</v>
      </c>
      <c r="Q192" s="166" t="str" cm="1">
        <f t="array" ref="Q192">IF(ISNA(_xlfn.IFS(MATCH(T192,T$1:T$114,0)&lt;33,"3rd/4th Boys",MATCH(T192,T$1:T$114,0)&lt;53,"3rd/4th Girls",MATCH(T192,T$1:T$114,0)&lt;67,"5th/6th Boys",MATCH(T192,T$1:T$114,0)&lt;90,"5th/6th Girls",MATCH(T192,T$1:T$114,0)&lt;107,"7th-9th Boys",MATCH(T192,T$1:T$114,0)&lt;116,"7th-9th Girls")),"",_xlfn.IFS(MATCH(T192,T$1:T$114,0)&lt;33,"3rd/4th Boys",MATCH(T192,T$1:T$114,0)&lt;53,"3rd/4th Girls",MATCH(T192,T$1:T$114,0)&lt;67,"5th/6th Boys",MATCH(T192,T$1:T$114,0)&lt;90,"5th/6th Girls",MATCH(T192,T$1:T$114,0)&lt;107,"7th-9th Boys",MATCH(T192,T$1:T$114,0)&lt;116,"7th-9th Girls"))</f>
        <v>3rd/4th Boys</v>
      </c>
      <c r="R192" s="167">
        <v>0.4375</v>
      </c>
      <c r="S192" s="168" t="s">
        <v>92</v>
      </c>
      <c r="T192" s="169" t="str">
        <f t="shared" si="138"/>
        <v>10:30 AM FRES</v>
      </c>
      <c r="U192" s="166" t="str" cm="1">
        <f t="array" ref="U192">IF(ISNA(_xlfn.IFS(MATCH(X192,X$1:X$114,0)&lt;33,"3rd/4th Boys",MATCH(X192,X$1:X$114,0)&lt;53,"3rd/4th Girls",MATCH(X192,X$1:X$114,0)&lt;67,"5th/6th Boys",MATCH(X192,X$1:X$114,0)&lt;90,"5th/6th Girls",MATCH(X192,X$1:X$114,0)&lt;107,"7th-9th Boys",MATCH(X192,X$1:X$114,0)&lt;116,"7th-9th Girls")),"",_xlfn.IFS(MATCH(X192,X$1:X$114,0)&lt;33,"3rd/4th Boys",MATCH(X192,X$1:X$114,0)&lt;53,"3rd/4th Girls",MATCH(X192,X$1:X$114,0)&lt;67,"5th/6th Boys",MATCH(X192,X$1:X$114,0)&lt;90,"5th/6th Girls",MATCH(X192,X$1:X$114,0)&lt;107,"7th-9th Boys",MATCH(X192,X$1:X$114,0)&lt;116,"7th-9th Girls"))</f>
        <v>3rd/4th Girls</v>
      </c>
      <c r="V192" s="167">
        <v>0.4375</v>
      </c>
      <c r="W192" s="168" t="s">
        <v>92</v>
      </c>
      <c r="X192" s="169" t="str">
        <f t="shared" si="139"/>
        <v>10:30 AM FRES</v>
      </c>
      <c r="Y192" s="166" t="str" cm="1">
        <f t="array" ref="Y192">IF(ISNA(_xlfn.IFS(MATCH(AB192,AB$1:AB$114,0)&lt;33,"3rd/4th Boys",MATCH(AB192,AB$1:AB$114,0)&lt;53,"3rd/4th Girls",MATCH(AB192,AB$1:AB$114,0)&lt;67,"5th/6th Boys",MATCH(AB192,AB$1:AB$114,0)&lt;90,"5th/6th Girls",MATCH(AB192,AB$1:AB$114,0)&lt;107,"7th-9th Boys",MATCH(AB192,AB$1:AB$114,0)&lt;116,"7th-9th Girls")),"",_xlfn.IFS(MATCH(AB192,AB$1:AB$114,0)&lt;33,"3rd/4th Boys",MATCH(AB192,AB$1:AB$114,0)&lt;53,"3rd/4th Girls",MATCH(AB192,AB$1:AB$114,0)&lt;67,"5th/6th Boys",MATCH(AB192,AB$1:AB$114,0)&lt;90,"5th/6th Girls",MATCH(AB192,AB$1:AB$114,0)&lt;107,"7th-9th Boys",MATCH(AB192,AB$1:AB$114,0)&lt;116,"7th-9th Girls"))</f>
        <v>3rd/4th Boys</v>
      </c>
      <c r="Z192" s="167">
        <v>0.4375</v>
      </c>
      <c r="AA192" s="168" t="s">
        <v>92</v>
      </c>
      <c r="AB192" s="169" t="str">
        <f t="shared" si="140"/>
        <v>10:30 AM FRES</v>
      </c>
      <c r="AC192" s="166" t="str" cm="1">
        <f t="array" ref="AC192">IF(ISNA(_xlfn.IFS(MATCH(AF192,AF$1:AF$114,0)&lt;33,"3rd/4th Boys",MATCH(AF192,AF$1:AF$114,0)&lt;53,"3rd/4th Girls",MATCH(AF192,AF$1:AF$114,0)&lt;67,"5th/6th Boys",MATCH(AF192,AF$1:AF$114,0)&lt;90,"5th/6th Girls",MATCH(AF192,AF$1:AF$114,0)&lt;107,"7th-9th Boys",MATCH(AF192,AF$1:AF$114,0)&lt;116,"7th-9th Girls")),"",_xlfn.IFS(MATCH(AF192,AF$1:AF$114,0)&lt;33,"3rd/4th Boys",MATCH(AF192,AF$1:AF$114,0)&lt;53,"3rd/4th Girls",MATCH(AF192,AF$1:AF$114,0)&lt;67,"5th/6th Boys",MATCH(AF192,AF$1:AF$114,0)&lt;90,"5th/6th Girls",MATCH(AF192,AF$1:AF$114,0)&lt;107,"7th-9th Boys",MATCH(AF192,AF$1:AF$114,0)&lt;116,"7th-9th Girls"))</f>
        <v>3rd/4th Girls</v>
      </c>
      <c r="AD192" s="167">
        <v>0.4375</v>
      </c>
      <c r="AE192" s="168" t="s">
        <v>92</v>
      </c>
      <c r="AF192" s="170" t="str">
        <f t="shared" si="141"/>
        <v>10:30 AM FRES</v>
      </c>
    </row>
    <row r="193" spans="1:32" x14ac:dyDescent="0.3">
      <c r="A193" s="166" t="str" cm="1">
        <f t="array" ref="A193">IF(ISNA(_xlfn.IFS(MATCH(D193,D$1:D$114,0)&lt;33,"3rd/4th Boys",MATCH(D193,D$1:D$114,0)&lt;53,"3rd/4th Girls",MATCH(D193,D$1:D$114,0)&lt;67,"5th/6th Boys",MATCH(D193,D$1:D$114,0)&lt;90,"5th/6th Girls",MATCH(D193,D$1:D$114,0)&lt;107,"7th-9th Boys",MATCH(D193,D$1:D$114,0)&lt;116,"7th-9th Girls")),"",_xlfn.IFS(MATCH(D193,D$1:D$114,0)&lt;33,"3rd/4th Boys",MATCH(D193,D$1:D$114,0)&lt;53,"3rd/4th Girls",MATCH(D193,D$1:D$114,0)&lt;67,"5th/6th Boys",MATCH(D193,D$1:D$114,0)&lt;90,"5th/6th Girls",MATCH(D193,D$1:D$114,0)&lt;107,"7th-9th Boys",MATCH(D193,D$1:D$114,0)&lt;116,"7th-9th Girls"))</f>
        <v>5th/6th Boys</v>
      </c>
      <c r="B193" s="167">
        <v>0.48958333333333331</v>
      </c>
      <c r="C193" s="168" t="s">
        <v>92</v>
      </c>
      <c r="D193" s="169" t="str">
        <f t="shared" si="135"/>
        <v>11:45 AM FRES</v>
      </c>
      <c r="E193" s="165" t="str" cm="1">
        <f t="array" ref="E193">IF(ISNA(_xlfn.IFS(MATCH(H193,H$1:H$114,0)&lt;33,"3rd/4th Boys",MATCH(H193,H$1:H$114,0)&lt;53,"3rd/4th Girls",MATCH(H193,H$1:H$114,0)&lt;67,"5th/6th Boys",MATCH(H193,H$1:H$114,0)&lt;90,"5th/6th Girls",MATCH(H193,H$1:H$114,0)&lt;107,"7th-9th Boys",MATCH(H193,H$1:H$114,0)&lt;116,"7th-9th Girls")),"",_xlfn.IFS(MATCH(H193,H$1:H$114,0)&lt;33,"3rd/4th Boys",MATCH(H193,H$1:H$114,0)&lt;53,"3rd/4th Girls",MATCH(H193,H$1:H$114,0)&lt;67,"5th/6th Boys",MATCH(H193,H$1:H$114,0)&lt;90,"5th/6th Girls",MATCH(H193,H$1:H$114,0)&lt;107,"7th-9th Boys",MATCH(H193,H$1:H$114,0)&lt;116,"7th-9th Girls"))</f>
        <v/>
      </c>
      <c r="F193" s="167">
        <v>0.48958333333333331</v>
      </c>
      <c r="G193" s="168" t="s">
        <v>92</v>
      </c>
      <c r="H193" s="169" t="str">
        <f t="shared" si="142"/>
        <v>11:45 AM FRES</v>
      </c>
      <c r="I193" s="166" t="str" cm="1">
        <f t="array" ref="I193">IF(ISNA(_xlfn.IFS(MATCH(L193,L$1:L$114,0)&lt;33,"3rd/4th Boys",MATCH(L193,L$1:L$114,0)&lt;53,"3rd/4th Girls",MATCH(L193,L$1:L$114,0)&lt;67,"5th/6th Boys",MATCH(L193,L$1:L$114,0)&lt;90,"5th/6th Girls",MATCH(L193,L$1:L$114,0)&lt;107,"7th-9th Boys",MATCH(L193,L$1:L$114,0)&lt;116,"7th-9th Girls")),"",_xlfn.IFS(MATCH(L193,L$1:L$114,0)&lt;33,"3rd/4th Boys",MATCH(L193,L$1:L$114,0)&lt;53,"3rd/4th Girls",MATCH(L193,L$1:L$114,0)&lt;67,"5th/6th Boys",MATCH(L193,L$1:L$114,0)&lt;90,"5th/6th Girls",MATCH(L193,L$1:L$114,0)&lt;107,"7th-9th Boys",MATCH(L193,L$1:L$114,0)&lt;116,"7th-9th Girls"))</f>
        <v>3rd/4th Boys</v>
      </c>
      <c r="J193" s="167">
        <v>0.48958333333333331</v>
      </c>
      <c r="K193" s="168" t="s">
        <v>92</v>
      </c>
      <c r="L193" s="169" t="str">
        <f t="shared" si="136"/>
        <v>11:45 AM FRES</v>
      </c>
      <c r="M193" s="166" t="str" cm="1">
        <f t="array" ref="M193">IF(ISNA(_xlfn.IFS(MATCH(P193,P$1:P$114,0)&lt;33,"3rd/4th Boys",MATCH(P193,P$1:P$114,0)&lt;53,"3rd/4th Girls",MATCH(P193,P$1:P$114,0)&lt;67,"5th/6th Boys",MATCH(P193,P$1:P$114,0)&lt;90,"5th/6th Girls",MATCH(P193,P$1:P$114,0)&lt;107,"7th-9th Boys",MATCH(P193,P$1:P$114,0)&lt;116,"7th-9th Girls")),"",_xlfn.IFS(MATCH(P193,P$1:P$114,0)&lt;33,"3rd/4th Boys",MATCH(P193,P$1:P$114,0)&lt;53,"3rd/4th Girls",MATCH(P193,P$1:P$114,0)&lt;67,"5th/6th Boys",MATCH(P193,P$1:P$114,0)&lt;90,"5th/6th Girls",MATCH(P193,P$1:P$114,0)&lt;107,"7th-9th Boys",MATCH(P193,P$1:P$114,0)&lt;116,"7th-9th Girls"))</f>
        <v>3rd/4th Boys</v>
      </c>
      <c r="N193" s="167">
        <v>0.48958333333333331</v>
      </c>
      <c r="O193" s="168" t="s">
        <v>92</v>
      </c>
      <c r="P193" s="169" t="str">
        <f t="shared" si="137"/>
        <v>11:45 AM FRES</v>
      </c>
      <c r="Q193" s="166" t="str" cm="1">
        <f t="array" ref="Q193">IF(ISNA(_xlfn.IFS(MATCH(T193,T$1:T$114,0)&lt;33,"3rd/4th Boys",MATCH(T193,T$1:T$114,0)&lt;53,"3rd/4th Girls",MATCH(T193,T$1:T$114,0)&lt;67,"5th/6th Boys",MATCH(T193,T$1:T$114,0)&lt;90,"5th/6th Girls",MATCH(T193,T$1:T$114,0)&lt;107,"7th-9th Boys",MATCH(T193,T$1:T$114,0)&lt;116,"7th-9th Girls")),"",_xlfn.IFS(MATCH(T193,T$1:T$114,0)&lt;33,"3rd/4th Boys",MATCH(T193,T$1:T$114,0)&lt;53,"3rd/4th Girls",MATCH(T193,T$1:T$114,0)&lt;67,"5th/6th Boys",MATCH(T193,T$1:T$114,0)&lt;90,"5th/6th Girls",MATCH(T193,T$1:T$114,0)&lt;107,"7th-9th Boys",MATCH(T193,T$1:T$114,0)&lt;116,"7th-9th Girls"))</f>
        <v>3rd/4th Boys</v>
      </c>
      <c r="R193" s="167">
        <v>0.48958333333333331</v>
      </c>
      <c r="S193" s="168" t="s">
        <v>92</v>
      </c>
      <c r="T193" s="169" t="str">
        <f t="shared" si="138"/>
        <v>11:45 AM FRES</v>
      </c>
      <c r="U193" s="166" t="str" cm="1">
        <f t="array" ref="U193">IF(ISNA(_xlfn.IFS(MATCH(X193,X$1:X$114,0)&lt;33,"3rd/4th Boys",MATCH(X193,X$1:X$114,0)&lt;53,"3rd/4th Girls",MATCH(X193,X$1:X$114,0)&lt;67,"5th/6th Boys",MATCH(X193,X$1:X$114,0)&lt;90,"5th/6th Girls",MATCH(X193,X$1:X$114,0)&lt;107,"7th-9th Boys",MATCH(X193,X$1:X$114,0)&lt;116,"7th-9th Girls")),"",_xlfn.IFS(MATCH(X193,X$1:X$114,0)&lt;33,"3rd/4th Boys",MATCH(X193,X$1:X$114,0)&lt;53,"3rd/4th Girls",MATCH(X193,X$1:X$114,0)&lt;67,"5th/6th Boys",MATCH(X193,X$1:X$114,0)&lt;90,"5th/6th Girls",MATCH(X193,X$1:X$114,0)&lt;107,"7th-9th Boys",MATCH(X193,X$1:X$114,0)&lt;116,"7th-9th Girls"))</f>
        <v>3rd/4th Boys</v>
      </c>
      <c r="V193" s="167">
        <v>0.48958333333333331</v>
      </c>
      <c r="W193" s="168" t="s">
        <v>92</v>
      </c>
      <c r="X193" s="169" t="str">
        <f t="shared" si="139"/>
        <v>11:45 AM FRES</v>
      </c>
      <c r="Y193" s="166" t="str" cm="1">
        <f t="array" ref="Y193">IF(ISNA(_xlfn.IFS(MATCH(AB193,AB$1:AB$114,0)&lt;33,"3rd/4th Boys",MATCH(AB193,AB$1:AB$114,0)&lt;53,"3rd/4th Girls",MATCH(AB193,AB$1:AB$114,0)&lt;67,"5th/6th Boys",MATCH(AB193,AB$1:AB$114,0)&lt;90,"5th/6th Girls",MATCH(AB193,AB$1:AB$114,0)&lt;107,"7th-9th Boys",MATCH(AB193,AB$1:AB$114,0)&lt;116,"7th-9th Girls")),"",_xlfn.IFS(MATCH(AB193,AB$1:AB$114,0)&lt;33,"3rd/4th Boys",MATCH(AB193,AB$1:AB$114,0)&lt;53,"3rd/4th Girls",MATCH(AB193,AB$1:AB$114,0)&lt;67,"5th/6th Boys",MATCH(AB193,AB$1:AB$114,0)&lt;90,"5th/6th Girls",MATCH(AB193,AB$1:AB$114,0)&lt;107,"7th-9th Boys",MATCH(AB193,AB$1:AB$114,0)&lt;116,"7th-9th Girls"))</f>
        <v>5th/6th Boys</v>
      </c>
      <c r="Z193" s="167">
        <v>0.48958333333333331</v>
      </c>
      <c r="AA193" s="168" t="s">
        <v>92</v>
      </c>
      <c r="AB193" s="169" t="str">
        <f t="shared" si="140"/>
        <v>11:45 AM FRES</v>
      </c>
      <c r="AC193" s="166" t="str" cm="1">
        <f t="array" ref="AC193">IF(ISNA(_xlfn.IFS(MATCH(AF193,AF$1:AF$114,0)&lt;33,"3rd/4th Boys",MATCH(AF193,AF$1:AF$114,0)&lt;53,"3rd/4th Girls",MATCH(AF193,AF$1:AF$114,0)&lt;67,"5th/6th Boys",MATCH(AF193,AF$1:AF$114,0)&lt;90,"5th/6th Girls",MATCH(AF193,AF$1:AF$114,0)&lt;107,"7th-9th Boys",MATCH(AF193,AF$1:AF$114,0)&lt;116,"7th-9th Girls")),"",_xlfn.IFS(MATCH(AF193,AF$1:AF$114,0)&lt;33,"3rd/4th Boys",MATCH(AF193,AF$1:AF$114,0)&lt;53,"3rd/4th Girls",MATCH(AF193,AF$1:AF$114,0)&lt;67,"5th/6th Boys",MATCH(AF193,AF$1:AF$114,0)&lt;90,"5th/6th Girls",MATCH(AF193,AF$1:AF$114,0)&lt;107,"7th-9th Boys",MATCH(AF193,AF$1:AF$114,0)&lt;116,"7th-9th Girls"))</f>
        <v>3rd/4th Girls</v>
      </c>
      <c r="AD193" s="167">
        <v>0.48958333333333331</v>
      </c>
      <c r="AE193" s="168" t="s">
        <v>92</v>
      </c>
      <c r="AF193" s="170" t="str">
        <f t="shared" si="141"/>
        <v>11:45 AM FRES</v>
      </c>
    </row>
    <row r="194" spans="1:32" x14ac:dyDescent="0.3">
      <c r="A194" s="166" t="str" cm="1">
        <f t="array" ref="A194">IF(ISNA(_xlfn.IFS(MATCH(D194,D$1:D$114,0)&lt;33,"3rd/4th Boys",MATCH(D194,D$1:D$114,0)&lt;53,"3rd/4th Girls",MATCH(D194,D$1:D$114,0)&lt;67,"5th/6th Boys",MATCH(D194,D$1:D$114,0)&lt;90,"5th/6th Girls",MATCH(D194,D$1:D$114,0)&lt;107,"7th-9th Boys",MATCH(D194,D$1:D$114,0)&lt;116,"7th-9th Girls")),"",_xlfn.IFS(MATCH(D194,D$1:D$114,0)&lt;33,"3rd/4th Boys",MATCH(D194,D$1:D$114,0)&lt;53,"3rd/4th Girls",MATCH(D194,D$1:D$114,0)&lt;67,"5th/6th Boys",MATCH(D194,D$1:D$114,0)&lt;90,"5th/6th Girls",MATCH(D194,D$1:D$114,0)&lt;107,"7th-9th Boys",MATCH(D194,D$1:D$114,0)&lt;116,"7th-9th Girls"))</f>
        <v>5th/6th Boys</v>
      </c>
      <c r="B194" s="167">
        <v>0.54166666666666663</v>
      </c>
      <c r="C194" s="168" t="s">
        <v>92</v>
      </c>
      <c r="D194" s="169" t="str">
        <f t="shared" si="135"/>
        <v>1:00 PM FRES</v>
      </c>
      <c r="E194" s="165" t="str" cm="1">
        <f t="array" ref="E194">IF(ISNA(_xlfn.IFS(MATCH(H194,H$1:H$114,0)&lt;33,"3rd/4th Boys",MATCH(H194,H$1:H$114,0)&lt;53,"3rd/4th Girls",MATCH(H194,H$1:H$114,0)&lt;67,"5th/6th Boys",MATCH(H194,H$1:H$114,0)&lt;90,"5th/6th Girls",MATCH(H194,H$1:H$114,0)&lt;107,"7th-9th Boys",MATCH(H194,H$1:H$114,0)&lt;116,"7th-9th Girls")),"",_xlfn.IFS(MATCH(H194,H$1:H$114,0)&lt;33,"3rd/4th Boys",MATCH(H194,H$1:H$114,0)&lt;53,"3rd/4th Girls",MATCH(H194,H$1:H$114,0)&lt;67,"5th/6th Boys",MATCH(H194,H$1:H$114,0)&lt;90,"5th/6th Girls",MATCH(H194,H$1:H$114,0)&lt;107,"7th-9th Boys",MATCH(H194,H$1:H$114,0)&lt;116,"7th-9th Girls"))</f>
        <v/>
      </c>
      <c r="F194" s="167">
        <v>0.54166666666666663</v>
      </c>
      <c r="G194" s="168" t="s">
        <v>92</v>
      </c>
      <c r="H194" s="169" t="str">
        <f t="shared" si="142"/>
        <v>1:00 PM FRES</v>
      </c>
      <c r="I194" s="166" t="str" cm="1">
        <f t="array" ref="I194">IF(ISNA(_xlfn.IFS(MATCH(L194,L$1:L$114,0)&lt;33,"3rd/4th Boys",MATCH(L194,L$1:L$114,0)&lt;53,"3rd/4th Girls",MATCH(L194,L$1:L$114,0)&lt;67,"5th/6th Boys",MATCH(L194,L$1:L$114,0)&lt;90,"5th/6th Girls",MATCH(L194,L$1:L$114,0)&lt;107,"7th-9th Boys",MATCH(L194,L$1:L$114,0)&lt;116,"7th-9th Girls")),"",_xlfn.IFS(MATCH(L194,L$1:L$114,0)&lt;33,"3rd/4th Boys",MATCH(L194,L$1:L$114,0)&lt;53,"3rd/4th Girls",MATCH(L194,L$1:L$114,0)&lt;67,"5th/6th Boys",MATCH(L194,L$1:L$114,0)&lt;90,"5th/6th Girls",MATCH(L194,L$1:L$114,0)&lt;107,"7th-9th Boys",MATCH(L194,L$1:L$114,0)&lt;116,"7th-9th Girls"))</f>
        <v>3rd/4th Girls</v>
      </c>
      <c r="J194" s="167">
        <v>0.54166666666666663</v>
      </c>
      <c r="K194" s="168" t="s">
        <v>92</v>
      </c>
      <c r="L194" s="169" t="str">
        <f t="shared" si="136"/>
        <v>1:00 PM FRES</v>
      </c>
      <c r="M194" s="166" t="str" cm="1">
        <f t="array" ref="M194">IF(ISNA(_xlfn.IFS(MATCH(P194,P$1:P$114,0)&lt;33,"3rd/4th Boys",MATCH(P194,P$1:P$114,0)&lt;53,"3rd/4th Girls",MATCH(P194,P$1:P$114,0)&lt;67,"5th/6th Boys",MATCH(P194,P$1:P$114,0)&lt;90,"5th/6th Girls",MATCH(P194,P$1:P$114,0)&lt;107,"7th-9th Boys",MATCH(P194,P$1:P$114,0)&lt;116,"7th-9th Girls")),"",_xlfn.IFS(MATCH(P194,P$1:P$114,0)&lt;33,"3rd/4th Boys",MATCH(P194,P$1:P$114,0)&lt;53,"3rd/4th Girls",MATCH(P194,P$1:P$114,0)&lt;67,"5th/6th Boys",MATCH(P194,P$1:P$114,0)&lt;90,"5th/6th Girls",MATCH(P194,P$1:P$114,0)&lt;107,"7th-9th Boys",MATCH(P194,P$1:P$114,0)&lt;116,"7th-9th Girls"))</f>
        <v>5th/6th Boys</v>
      </c>
      <c r="N194" s="167">
        <v>0.54166666666666663</v>
      </c>
      <c r="O194" s="168" t="s">
        <v>92</v>
      </c>
      <c r="P194" s="169" t="str">
        <f t="shared" si="137"/>
        <v>1:00 PM FRES</v>
      </c>
      <c r="Q194" s="166" t="str" cm="1">
        <f t="array" ref="Q194">IF(ISNA(_xlfn.IFS(MATCH(T194,T$1:T$114,0)&lt;33,"3rd/4th Boys",MATCH(T194,T$1:T$114,0)&lt;53,"3rd/4th Girls",MATCH(T194,T$1:T$114,0)&lt;67,"5th/6th Boys",MATCH(T194,T$1:T$114,0)&lt;90,"5th/6th Girls",MATCH(T194,T$1:T$114,0)&lt;107,"7th-9th Boys",MATCH(T194,T$1:T$114,0)&lt;116,"7th-9th Girls")),"",_xlfn.IFS(MATCH(T194,T$1:T$114,0)&lt;33,"3rd/4th Boys",MATCH(T194,T$1:T$114,0)&lt;53,"3rd/4th Girls",MATCH(T194,T$1:T$114,0)&lt;67,"5th/6th Boys",MATCH(T194,T$1:T$114,0)&lt;90,"5th/6th Girls",MATCH(T194,T$1:T$114,0)&lt;107,"7th-9th Boys",MATCH(T194,T$1:T$114,0)&lt;116,"7th-9th Girls"))</f>
        <v>3rd/4th Girls</v>
      </c>
      <c r="R194" s="167">
        <v>0.54166666666666663</v>
      </c>
      <c r="S194" s="168" t="s">
        <v>92</v>
      </c>
      <c r="T194" s="169" t="str">
        <f t="shared" si="138"/>
        <v>1:00 PM FRES</v>
      </c>
      <c r="U194" s="166" t="str" cm="1">
        <f t="array" ref="U194">IF(ISNA(_xlfn.IFS(MATCH(X194,X$1:X$114,0)&lt;33,"3rd/4th Boys",MATCH(X194,X$1:X$114,0)&lt;53,"3rd/4th Girls",MATCH(X194,X$1:X$114,0)&lt;67,"5th/6th Boys",MATCH(X194,X$1:X$114,0)&lt;90,"5th/6th Girls",MATCH(X194,X$1:X$114,0)&lt;107,"7th-9th Boys",MATCH(X194,X$1:X$114,0)&lt;116,"7th-9th Girls")),"",_xlfn.IFS(MATCH(X194,X$1:X$114,0)&lt;33,"3rd/4th Boys",MATCH(X194,X$1:X$114,0)&lt;53,"3rd/4th Girls",MATCH(X194,X$1:X$114,0)&lt;67,"5th/6th Boys",MATCH(X194,X$1:X$114,0)&lt;90,"5th/6th Girls",MATCH(X194,X$1:X$114,0)&lt;107,"7th-9th Boys",MATCH(X194,X$1:X$114,0)&lt;116,"7th-9th Girls"))</f>
        <v>5th/6th Boys</v>
      </c>
      <c r="V194" s="167">
        <v>0.54166666666666663</v>
      </c>
      <c r="W194" s="168" t="s">
        <v>92</v>
      </c>
      <c r="X194" s="169" t="str">
        <f t="shared" si="139"/>
        <v>1:00 PM FRES</v>
      </c>
      <c r="Y194" s="166" t="str" cm="1">
        <f t="array" ref="Y194">IF(ISNA(_xlfn.IFS(MATCH(AB194,AB$1:AB$114,0)&lt;33,"3rd/4th Boys",MATCH(AB194,AB$1:AB$114,0)&lt;53,"3rd/4th Girls",MATCH(AB194,AB$1:AB$114,0)&lt;67,"5th/6th Boys",MATCH(AB194,AB$1:AB$114,0)&lt;90,"5th/6th Girls",MATCH(AB194,AB$1:AB$114,0)&lt;107,"7th-9th Boys",MATCH(AB194,AB$1:AB$114,0)&lt;116,"7th-9th Girls")),"",_xlfn.IFS(MATCH(AB194,AB$1:AB$114,0)&lt;33,"3rd/4th Boys",MATCH(AB194,AB$1:AB$114,0)&lt;53,"3rd/4th Girls",MATCH(AB194,AB$1:AB$114,0)&lt;67,"5th/6th Boys",MATCH(AB194,AB$1:AB$114,0)&lt;90,"5th/6th Girls",MATCH(AB194,AB$1:AB$114,0)&lt;107,"7th-9th Boys",MATCH(AB194,AB$1:AB$114,0)&lt;116,"7th-9th Girls"))</f>
        <v>5th/6th Girls</v>
      </c>
      <c r="Z194" s="167">
        <v>0.54166666666666663</v>
      </c>
      <c r="AA194" s="168" t="s">
        <v>92</v>
      </c>
      <c r="AB194" s="169" t="str">
        <f t="shared" si="140"/>
        <v>1:00 PM FRES</v>
      </c>
      <c r="AC194" s="166" t="str" cm="1">
        <f t="array" ref="AC194">IF(ISNA(_xlfn.IFS(MATCH(AF194,AF$1:AF$114,0)&lt;33,"3rd/4th Boys",MATCH(AF194,AF$1:AF$114,0)&lt;53,"3rd/4th Girls",MATCH(AF194,AF$1:AF$114,0)&lt;67,"5th/6th Boys",MATCH(AF194,AF$1:AF$114,0)&lt;90,"5th/6th Girls",MATCH(AF194,AF$1:AF$114,0)&lt;107,"7th-9th Boys",MATCH(AF194,AF$1:AF$114,0)&lt;116,"7th-9th Girls")),"",_xlfn.IFS(MATCH(AF194,AF$1:AF$114,0)&lt;33,"3rd/4th Boys",MATCH(AF194,AF$1:AF$114,0)&lt;53,"3rd/4th Girls",MATCH(AF194,AF$1:AF$114,0)&lt;67,"5th/6th Boys",MATCH(AF194,AF$1:AF$114,0)&lt;90,"5th/6th Girls",MATCH(AF194,AF$1:AF$114,0)&lt;107,"7th-9th Boys",MATCH(AF194,AF$1:AF$114,0)&lt;116,"7th-9th Girls"))</f>
        <v>3rd/4th Boys</v>
      </c>
      <c r="AD194" s="167">
        <v>0.54166666666666663</v>
      </c>
      <c r="AE194" s="168" t="s">
        <v>92</v>
      </c>
      <c r="AF194" s="170" t="str">
        <f t="shared" si="141"/>
        <v>1:00 PM FRES</v>
      </c>
    </row>
    <row r="195" spans="1:32" x14ac:dyDescent="0.3">
      <c r="A195" s="166" t="str" cm="1">
        <f t="array" ref="A195">IF(ISNA(_xlfn.IFS(MATCH(D195,D$1:D$114,0)&lt;33,"3rd/4th Boys",MATCH(D195,D$1:D$114,0)&lt;53,"3rd/4th Girls",MATCH(D195,D$1:D$114,0)&lt;67,"5th/6th Boys",MATCH(D195,D$1:D$114,0)&lt;90,"5th/6th Girls",MATCH(D195,D$1:D$114,0)&lt;107,"7th-9th Boys",MATCH(D195,D$1:D$114,0)&lt;116,"7th-9th Girls")),"",_xlfn.IFS(MATCH(D195,D$1:D$114,0)&lt;33,"3rd/4th Boys",MATCH(D195,D$1:D$114,0)&lt;53,"3rd/4th Girls",MATCH(D195,D$1:D$114,0)&lt;67,"5th/6th Boys",MATCH(D195,D$1:D$114,0)&lt;90,"5th/6th Girls",MATCH(D195,D$1:D$114,0)&lt;107,"7th-9th Boys",MATCH(D195,D$1:D$114,0)&lt;116,"7th-9th Girls"))</f>
        <v>5th/6th Girls</v>
      </c>
      <c r="B195" s="167">
        <v>0.59375</v>
      </c>
      <c r="C195" s="168" t="s">
        <v>92</v>
      </c>
      <c r="D195" s="169" t="str">
        <f t="shared" si="135"/>
        <v>2:15 PM FRES</v>
      </c>
      <c r="E195" s="165" t="str" cm="1">
        <f t="array" ref="E195">IF(ISNA(_xlfn.IFS(MATCH(H195,H$1:H$114,0)&lt;33,"3rd/4th Boys",MATCH(H195,H$1:H$114,0)&lt;53,"3rd/4th Girls",MATCH(H195,H$1:H$114,0)&lt;67,"5th/6th Boys",MATCH(H195,H$1:H$114,0)&lt;90,"5th/6th Girls",MATCH(H195,H$1:H$114,0)&lt;107,"7th-9th Boys",MATCH(H195,H$1:H$114,0)&lt;116,"7th-9th Girls")),"",_xlfn.IFS(MATCH(H195,H$1:H$114,0)&lt;33,"3rd/4th Boys",MATCH(H195,H$1:H$114,0)&lt;53,"3rd/4th Girls",MATCH(H195,H$1:H$114,0)&lt;67,"5th/6th Boys",MATCH(H195,H$1:H$114,0)&lt;90,"5th/6th Girls",MATCH(H195,H$1:H$114,0)&lt;107,"7th-9th Boys",MATCH(H195,H$1:H$114,0)&lt;116,"7th-9th Girls"))</f>
        <v/>
      </c>
      <c r="F195" s="167">
        <v>0.59375</v>
      </c>
      <c r="G195" s="168" t="s">
        <v>92</v>
      </c>
      <c r="H195" s="169" t="str">
        <f t="shared" si="142"/>
        <v>2:15 PM FRES</v>
      </c>
      <c r="I195" s="166" t="str" cm="1">
        <f t="array" ref="I195">IF(ISNA(_xlfn.IFS(MATCH(L195,L$1:L$114,0)&lt;33,"3rd/4th Boys",MATCH(L195,L$1:L$114,0)&lt;53,"3rd/4th Girls",MATCH(L195,L$1:L$114,0)&lt;67,"5th/6th Boys",MATCH(L195,L$1:L$114,0)&lt;90,"5th/6th Girls",MATCH(L195,L$1:L$114,0)&lt;107,"7th-9th Boys",MATCH(L195,L$1:L$114,0)&lt;116,"7th-9th Girls")),"",_xlfn.IFS(MATCH(L195,L$1:L$114,0)&lt;33,"3rd/4th Boys",MATCH(L195,L$1:L$114,0)&lt;53,"3rd/4th Girls",MATCH(L195,L$1:L$114,0)&lt;67,"5th/6th Boys",MATCH(L195,L$1:L$114,0)&lt;90,"5th/6th Girls",MATCH(L195,L$1:L$114,0)&lt;107,"7th-9th Boys",MATCH(L195,L$1:L$114,0)&lt;116,"7th-9th Girls"))</f>
        <v>5th/6th Boys</v>
      </c>
      <c r="J195" s="167">
        <v>0.59375</v>
      </c>
      <c r="K195" s="168" t="s">
        <v>92</v>
      </c>
      <c r="L195" s="169" t="str">
        <f t="shared" si="136"/>
        <v>2:15 PM FRES</v>
      </c>
      <c r="M195" s="166" t="str" cm="1">
        <f t="array" ref="M195">IF(ISNA(_xlfn.IFS(MATCH(P195,P$1:P$114,0)&lt;33,"3rd/4th Boys",MATCH(P195,P$1:P$114,0)&lt;53,"3rd/4th Girls",MATCH(P195,P$1:P$114,0)&lt;67,"5th/6th Boys",MATCH(P195,P$1:P$114,0)&lt;90,"5th/6th Girls",MATCH(P195,P$1:P$114,0)&lt;107,"7th-9th Boys",MATCH(P195,P$1:P$114,0)&lt;116,"7th-9th Girls")),"",_xlfn.IFS(MATCH(P195,P$1:P$114,0)&lt;33,"3rd/4th Boys",MATCH(P195,P$1:P$114,0)&lt;53,"3rd/4th Girls",MATCH(P195,P$1:P$114,0)&lt;67,"5th/6th Boys",MATCH(P195,P$1:P$114,0)&lt;90,"5th/6th Girls",MATCH(P195,P$1:P$114,0)&lt;107,"7th-9th Boys",MATCH(P195,P$1:P$114,0)&lt;116,"7th-9th Girls"))</f>
        <v>5th/6th Girls</v>
      </c>
      <c r="N195" s="167">
        <v>0.59375</v>
      </c>
      <c r="O195" s="168" t="s">
        <v>92</v>
      </c>
      <c r="P195" s="169" t="str">
        <f t="shared" si="137"/>
        <v>2:15 PM FRES</v>
      </c>
      <c r="Q195" s="166" t="str" cm="1">
        <f t="array" ref="Q195">IF(ISNA(_xlfn.IFS(MATCH(T195,T$1:T$114,0)&lt;33,"3rd/4th Boys",MATCH(T195,T$1:T$114,0)&lt;53,"3rd/4th Girls",MATCH(T195,T$1:T$114,0)&lt;67,"5th/6th Boys",MATCH(T195,T$1:T$114,0)&lt;90,"5th/6th Girls",MATCH(T195,T$1:T$114,0)&lt;107,"7th-9th Boys",MATCH(T195,T$1:T$114,0)&lt;116,"7th-9th Girls")),"",_xlfn.IFS(MATCH(T195,T$1:T$114,0)&lt;33,"3rd/4th Boys",MATCH(T195,T$1:T$114,0)&lt;53,"3rd/4th Girls",MATCH(T195,T$1:T$114,0)&lt;67,"5th/6th Boys",MATCH(T195,T$1:T$114,0)&lt;90,"5th/6th Girls",MATCH(T195,T$1:T$114,0)&lt;107,"7th-9th Boys",MATCH(T195,T$1:T$114,0)&lt;116,"7th-9th Girls"))</f>
        <v>3rd/4th Girls</v>
      </c>
      <c r="R195" s="167">
        <v>0.59375</v>
      </c>
      <c r="S195" s="168" t="s">
        <v>92</v>
      </c>
      <c r="T195" s="169" t="str">
        <f t="shared" si="138"/>
        <v>2:15 PM FRES</v>
      </c>
      <c r="U195" s="166" t="str" cm="1">
        <f t="array" ref="U195">IF(ISNA(_xlfn.IFS(MATCH(X195,X$1:X$114,0)&lt;33,"3rd/4th Boys",MATCH(X195,X$1:X$114,0)&lt;53,"3rd/4th Girls",MATCH(X195,X$1:X$114,0)&lt;67,"5th/6th Boys",MATCH(X195,X$1:X$114,0)&lt;90,"5th/6th Girls",MATCH(X195,X$1:X$114,0)&lt;107,"7th-9th Boys",MATCH(X195,X$1:X$114,0)&lt;116,"7th-9th Girls")),"",_xlfn.IFS(MATCH(X195,X$1:X$114,0)&lt;33,"3rd/4th Boys",MATCH(X195,X$1:X$114,0)&lt;53,"3rd/4th Girls",MATCH(X195,X$1:X$114,0)&lt;67,"5th/6th Boys",MATCH(X195,X$1:X$114,0)&lt;90,"5th/6th Girls",MATCH(X195,X$1:X$114,0)&lt;107,"7th-9th Boys",MATCH(X195,X$1:X$114,0)&lt;116,"7th-9th Girls"))</f>
        <v>5th/6th Boys</v>
      </c>
      <c r="V195" s="167">
        <v>0.59375</v>
      </c>
      <c r="W195" s="168" t="s">
        <v>92</v>
      </c>
      <c r="X195" s="169" t="str">
        <f t="shared" si="139"/>
        <v>2:15 PM FRES</v>
      </c>
      <c r="Y195" s="166" t="str" cm="1">
        <f t="array" ref="Y195">IF(ISNA(_xlfn.IFS(MATCH(AB195,AB$1:AB$114,0)&lt;33,"3rd/4th Boys",MATCH(AB195,AB$1:AB$114,0)&lt;53,"3rd/4th Girls",MATCH(AB195,AB$1:AB$114,0)&lt;67,"5th/6th Boys",MATCH(AB195,AB$1:AB$114,0)&lt;90,"5th/6th Girls",MATCH(AB195,AB$1:AB$114,0)&lt;107,"7th-9th Boys",MATCH(AB195,AB$1:AB$114,0)&lt;116,"7th-9th Girls")),"",_xlfn.IFS(MATCH(AB195,AB$1:AB$114,0)&lt;33,"3rd/4th Boys",MATCH(AB195,AB$1:AB$114,0)&lt;53,"3rd/4th Girls",MATCH(AB195,AB$1:AB$114,0)&lt;67,"5th/6th Boys",MATCH(AB195,AB$1:AB$114,0)&lt;90,"5th/6th Girls",MATCH(AB195,AB$1:AB$114,0)&lt;107,"7th-9th Boys",MATCH(AB195,AB$1:AB$114,0)&lt;116,"7th-9th Girls"))</f>
        <v>5th/6th Girls</v>
      </c>
      <c r="Z195" s="167">
        <v>0.59375</v>
      </c>
      <c r="AA195" s="168" t="s">
        <v>92</v>
      </c>
      <c r="AB195" s="169" t="str">
        <f t="shared" si="140"/>
        <v>2:15 PM FRES</v>
      </c>
      <c r="AC195" s="166" t="str" cm="1">
        <f t="array" ref="AC195">IF(ISNA(_xlfn.IFS(MATCH(AF195,AF$1:AF$114,0)&lt;33,"3rd/4th Boys",MATCH(AF195,AF$1:AF$114,0)&lt;53,"3rd/4th Girls",MATCH(AF195,AF$1:AF$114,0)&lt;67,"5th/6th Boys",MATCH(AF195,AF$1:AF$114,0)&lt;90,"5th/6th Girls",MATCH(AF195,AF$1:AF$114,0)&lt;107,"7th-9th Boys",MATCH(AF195,AF$1:AF$114,0)&lt;116,"7th-9th Girls")),"",_xlfn.IFS(MATCH(AF195,AF$1:AF$114,0)&lt;33,"3rd/4th Boys",MATCH(AF195,AF$1:AF$114,0)&lt;53,"3rd/4th Girls",MATCH(AF195,AF$1:AF$114,0)&lt;67,"5th/6th Boys",MATCH(AF195,AF$1:AF$114,0)&lt;90,"5th/6th Girls",MATCH(AF195,AF$1:AF$114,0)&lt;107,"7th-9th Boys",MATCH(AF195,AF$1:AF$114,0)&lt;116,"7th-9th Girls"))</f>
        <v>5th/6th Girls</v>
      </c>
      <c r="AD195" s="167">
        <v>0.59375</v>
      </c>
      <c r="AE195" s="168" t="s">
        <v>92</v>
      </c>
      <c r="AF195" s="170" t="str">
        <f t="shared" si="141"/>
        <v>2:15 PM FRES</v>
      </c>
    </row>
    <row r="196" spans="1:32" x14ac:dyDescent="0.3">
      <c r="D196" s="45" t="str">
        <f>""</f>
        <v/>
      </c>
      <c r="H196" s="45" t="str">
        <f>""</f>
        <v/>
      </c>
      <c r="L196" s="45" t="str">
        <f>""</f>
        <v/>
      </c>
      <c r="P196" s="45" t="str">
        <f>""</f>
        <v/>
      </c>
      <c r="T196" s="45" t="str">
        <f>""</f>
        <v/>
      </c>
      <c r="X196" s="45" t="str">
        <f>""</f>
        <v/>
      </c>
      <c r="AB196" s="45" t="str">
        <f>""</f>
        <v/>
      </c>
      <c r="AF196" s="45" t="str">
        <f>""</f>
        <v/>
      </c>
    </row>
  </sheetData>
  <sortState xmlns:xlrd2="http://schemas.microsoft.com/office/spreadsheetml/2017/richdata2" ref="U93:W99">
    <sortCondition ref="V93:V99"/>
  </sortState>
  <mergeCells count="25">
    <mergeCell ref="AJ108:AN108"/>
    <mergeCell ref="BL108:BS108"/>
    <mergeCell ref="AH110:AH113"/>
    <mergeCell ref="AG110:AG114"/>
    <mergeCell ref="AJ91:AR91"/>
    <mergeCell ref="AH93:AH104"/>
    <mergeCell ref="BL91:BS91"/>
    <mergeCell ref="AG80:AG88"/>
    <mergeCell ref="AG93:AG105"/>
    <mergeCell ref="AJ6:AY6"/>
    <mergeCell ref="AJ54:AT54"/>
    <mergeCell ref="AJ77:AP77"/>
    <mergeCell ref="AG57:AG75"/>
    <mergeCell ref="AG37:AG52"/>
    <mergeCell ref="AJ34:AT34"/>
    <mergeCell ref="AH36:AH50"/>
    <mergeCell ref="AH56:AH69"/>
    <mergeCell ref="AH8:AH30"/>
    <mergeCell ref="AH79:AH87"/>
    <mergeCell ref="BL6:BS6"/>
    <mergeCell ref="BL34:BS34"/>
    <mergeCell ref="BL54:BS54"/>
    <mergeCell ref="BL77:BS77"/>
    <mergeCell ref="Q3:S3"/>
    <mergeCell ref="AG9:AG32"/>
  </mergeCells>
  <phoneticPr fontId="16" type="noConversion"/>
  <conditionalFormatting sqref="A116:A128 E116:E128 I116:I128 M116:M128 Q116:Q128 U116:U128 Y116:Y128 AC116:AC128">
    <cfRule type="expression" dxfId="9" priority="632">
      <formula>A116&gt;C116</formula>
    </cfRule>
  </conditionalFormatting>
  <conditionalFormatting sqref="A132:A195 E132:E195 I132:I195 M132:M195 Q132:Q195 U132:U195 Y132:Y195 AC132:AC195">
    <cfRule type="cellIs" dxfId="8" priority="294" operator="equal">
      <formula>"3rd/4th Boys"</formula>
    </cfRule>
    <cfRule type="cellIs" dxfId="7" priority="420" operator="equal">
      <formula>"3rd/4th Girls"</formula>
    </cfRule>
    <cfRule type="cellIs" dxfId="6" priority="421" operator="equal">
      <formula>"5th/6th Boys"</formula>
    </cfRule>
    <cfRule type="cellIs" dxfId="5" priority="422" operator="equal">
      <formula>"5th/6th Girls"</formula>
    </cfRule>
    <cfRule type="cellIs" dxfId="4" priority="423" operator="equal">
      <formula>"7th-9th Boys"</formula>
    </cfRule>
    <cfRule type="cellIs" dxfId="3" priority="424" operator="equal">
      <formula>"7th-9th Girls"</formula>
    </cfRule>
  </conditionalFormatting>
  <conditionalFormatting sqref="B142:B187 F142:F187 J142:J187 N142:N187 R142:R187 V142:V187 Z142:Z187 AD142:AD187 B191:B195 F191:F195 J191:J195 N191:N195 R191:R195 V191:V195 Z191:Z195 AD191:AD195">
    <cfRule type="expression" dxfId="2" priority="762">
      <formula>COUNTIF(D$9:D$115,D142)&gt;1</formula>
    </cfRule>
  </conditionalFormatting>
  <conditionalFormatting sqref="D9:D32 H9:H32 L9:L32 P9:P32 T9:T32 X9:X32 AB9:AB32 AF9:AF32 D37:D52 H37:H52 L37:L52 P37:P52 T37:T52 X37:X52 AB37:AB52 AF37:AF52 D57:D75 H57:H75 L57:L75 P57:P75 T57:T75 X57:X75 AB57:AB75 AF57:AF75 D80:D88 H80:H88 L80:L88 P80:P88 T80:T88 X80:X88 AB80:AB88 AF80:AF88 D93:D105 H93:H105 L93:L105 P93:P105 T93:T105 X93:X105 AB93:AB105 AF93:AF105 D110:D114 H110:H114 L110:L114 P110:P114 T110:T114 X110:X114 AB110:AB114 AF110:AF114">
    <cfRule type="cellIs" priority="111" stopIfTrue="1" operator="equal">
      <formula>""</formula>
    </cfRule>
  </conditionalFormatting>
  <conditionalFormatting sqref="D9:D32 H9:H32 L9:L32 P9:P32 T9:T32 X9:X32 AB9:AB32 AF9:AF32 D37:D52 H37:H52 L37:L52 P37:P52 T37:T52 X37:X52 AB37:AB52 AF37:AF52 D57:D75 H57:H75 L57:L75 P57:P75 T57:T75 X57:X75 AB57:AB75 AF57:AF75 D80:D88 H80:H88 L80:L88 P80:P88 T80:T88 X80:X88 AB80:AB88 AF80:AF88 D93:D105 H93:H105 L93:L105 P93:P105 T93:T105 X93:X105 AB93:AB105 AF93:AF105 H110:H114 L110:L114 P110:P114 T110:T114 X110:X114 AB110:AB114 AF110:AF114">
    <cfRule type="expression" dxfId="1" priority="761">
      <formula>ISNA(MATCH(D9,D$132:D$195,0))</formula>
    </cfRule>
  </conditionalFormatting>
  <conditionalFormatting sqref="BH8 AJ8:BF30 AJ36:BF50 AJ56:BF73 AJ79:BF87 AJ93:BF104">
    <cfRule type="cellIs" dxfId="0" priority="2" operator="greaterThan">
      <formula>1</formula>
    </cfRule>
  </conditionalFormatting>
  <pageMargins left="0.7" right="0.7" top="0.75" bottom="0.75" header="0.3" footer="0.3"/>
  <pageSetup orientation="portrait" r:id="rId1"/>
  <ignoredErrors>
    <ignoredError sqref="BP9:BP30 Y139 Y138 Y137 Y136 Y135 Y134 U139:W139 U138:W138 U137:W137 U136:W136 U135:W135 U134:W134 Q139:S139 Q138:S138 Q137:S137 Q136:S136 Q135:S135 Q134:S134 M139:O139 M138:O138 M137:O137 M136:O136 I139:K139 I138:K138 I137:K137 I136:K136 E137:G137 E138:G138 A138 E139:G139 A139 A140:Y141 I135:K135 I134:K134 N135:O135 E135:G135 N134:O134 E134:G134 A134 E136:G136 A136 A137 A135 B136:D136 B134:D134 L134:M134 B135:D135 L135 H134 H135 B139:D139 B138:D138 B137:D137 H136 H137 H138 H139 L136 L137 L138 L139 P134 P135 P136 P137 P138 P139 T134 T135 T136 T137 T138 T139 X134 X135 X136 X137 X138 X139 AB139 AB138 AB137 AB136 AB133 AB135 AB134 X133 T133 P133 L133 H133 B133:D133 Z140:AC141 A133 E133:G133 I133:K133 N133:O133 Q133:S133 U133:W133 Y133:AA133 AC134 AC135 AC133 AC136 AC137 AC138 AC139 Z139:AA139 Z138:AA138 Z137:AA137 Z136:AA136 Z135:AA135 Z134:AA134 M133 M1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0C0F-075B-4106-B89F-947BDE9F1F04}">
  <sheetPr published="0">
    <pageSetUpPr fitToPage="1"/>
  </sheetPr>
  <dimension ref="A1:AC227"/>
  <sheetViews>
    <sheetView tabSelected="1" zoomScaleNormal="100" workbookViewId="0">
      <selection activeCell="V18" sqref="V18"/>
    </sheetView>
  </sheetViews>
  <sheetFormatPr defaultRowHeight="14.4" x14ac:dyDescent="0.3"/>
  <cols>
    <col min="1" max="1" width="8.33203125" customWidth="1"/>
    <col min="3" max="3" width="9.5546875" bestFit="1" customWidth="1"/>
    <col min="7" max="7" width="11.6640625" customWidth="1"/>
    <col min="8" max="8" width="11.6640625" bestFit="1" customWidth="1"/>
    <col min="23" max="23" width="9.77734375" bestFit="1" customWidth="1"/>
  </cols>
  <sheetData>
    <row r="1" spans="1:22" s="15" customFormat="1" x14ac:dyDescent="0.3">
      <c r="A1" s="177" t="s">
        <v>685</v>
      </c>
      <c r="N1" s="178"/>
    </row>
    <row r="2" spans="1:22" s="15" customFormat="1" x14ac:dyDescent="0.3">
      <c r="A2" s="179" t="s">
        <v>684</v>
      </c>
    </row>
    <row r="3" spans="1:22" s="15" customFormat="1" x14ac:dyDescent="0.3">
      <c r="A3" s="179"/>
    </row>
    <row r="4" spans="1:22" s="15" customFormat="1" ht="14.4" customHeight="1" x14ac:dyDescent="0.3">
      <c r="A4" s="239" t="s">
        <v>687</v>
      </c>
      <c r="B4" s="239"/>
      <c r="C4" s="239"/>
      <c r="D4" s="239"/>
      <c r="E4" s="239"/>
      <c r="F4" s="239"/>
      <c r="G4" s="239"/>
      <c r="H4" s="239"/>
      <c r="I4" s="239"/>
      <c r="J4" s="239"/>
      <c r="K4" s="239"/>
      <c r="L4" s="239"/>
      <c r="M4" s="239"/>
      <c r="N4" s="239"/>
      <c r="O4" s="239"/>
      <c r="P4" s="239"/>
      <c r="Q4" s="180"/>
      <c r="R4" s="180"/>
      <c r="S4" s="180"/>
      <c r="T4" s="180"/>
      <c r="U4" s="180"/>
      <c r="V4" s="180"/>
    </row>
    <row r="5" spans="1:22" s="15" customFormat="1" x14ac:dyDescent="0.3">
      <c r="A5" s="239"/>
      <c r="B5" s="239"/>
      <c r="C5" s="239"/>
      <c r="D5" s="239"/>
      <c r="E5" s="239"/>
      <c r="F5" s="239"/>
      <c r="G5" s="239"/>
      <c r="H5" s="239"/>
      <c r="I5" s="239"/>
      <c r="J5" s="239"/>
      <c r="K5" s="239"/>
      <c r="L5" s="239"/>
      <c r="M5" s="239"/>
      <c r="N5" s="239"/>
      <c r="O5" s="239"/>
      <c r="P5" s="239"/>
      <c r="Q5" s="180"/>
      <c r="R5" s="180"/>
      <c r="S5" s="180"/>
      <c r="T5" s="180"/>
      <c r="U5" s="180"/>
      <c r="V5" s="180"/>
    </row>
    <row r="6" spans="1:22" s="15" customFormat="1" x14ac:dyDescent="0.3">
      <c r="A6" s="239"/>
      <c r="B6" s="239"/>
      <c r="C6" s="239"/>
      <c r="D6" s="239"/>
      <c r="E6" s="239"/>
      <c r="F6" s="239"/>
      <c r="G6" s="239"/>
      <c r="H6" s="239"/>
      <c r="I6" s="239"/>
      <c r="J6" s="239"/>
      <c r="K6" s="239"/>
      <c r="L6" s="239"/>
      <c r="M6" s="239"/>
      <c r="N6" s="239"/>
      <c r="O6" s="239"/>
      <c r="P6" s="239"/>
      <c r="Q6" s="180"/>
      <c r="R6" s="180"/>
      <c r="S6" s="180"/>
      <c r="T6" s="180"/>
      <c r="U6" s="180"/>
      <c r="V6" s="180"/>
    </row>
    <row r="7" spans="1:22" s="15" customFormat="1" x14ac:dyDescent="0.3">
      <c r="A7" s="180"/>
      <c r="B7" s="180"/>
      <c r="C7" s="180"/>
      <c r="D7" s="180"/>
      <c r="E7" s="180"/>
      <c r="F7" s="180"/>
      <c r="G7" s="180"/>
      <c r="H7" s="180"/>
      <c r="I7" s="180"/>
      <c r="J7" s="180"/>
      <c r="K7" s="180"/>
      <c r="L7" s="180"/>
      <c r="M7" s="180"/>
      <c r="N7" s="180"/>
      <c r="O7" s="180"/>
      <c r="P7" s="180"/>
      <c r="Q7" s="180"/>
      <c r="R7" s="180"/>
      <c r="S7" s="180"/>
      <c r="T7" s="180"/>
      <c r="U7" s="180"/>
      <c r="V7" s="180"/>
    </row>
    <row r="8" spans="1:22" s="15" customFormat="1" x14ac:dyDescent="0.3">
      <c r="A8" s="56" t="s">
        <v>620</v>
      </c>
      <c r="B8" s="181"/>
      <c r="C8" s="181"/>
      <c r="D8" s="181"/>
      <c r="E8" s="181"/>
      <c r="F8" s="181"/>
      <c r="G8" s="181"/>
      <c r="H8" s="181"/>
      <c r="I8" s="181"/>
    </row>
    <row r="9" spans="1:22" s="15" customFormat="1" x14ac:dyDescent="0.3">
      <c r="A9" s="56"/>
      <c r="B9" s="182" t="s">
        <v>621</v>
      </c>
      <c r="C9" s="183"/>
      <c r="D9" s="183"/>
      <c r="E9" s="183"/>
      <c r="F9" s="183"/>
      <c r="G9" s="183"/>
      <c r="H9" s="183"/>
      <c r="I9" s="183"/>
    </row>
    <row r="10" spans="1:22" s="15" customFormat="1" x14ac:dyDescent="0.3">
      <c r="A10" s="56"/>
      <c r="B10" s="182"/>
      <c r="C10" s="184" t="s">
        <v>622</v>
      </c>
      <c r="D10" s="183"/>
      <c r="E10" s="183"/>
      <c r="F10" s="183"/>
      <c r="G10" s="183"/>
      <c r="H10" s="183"/>
      <c r="I10" s="183"/>
    </row>
    <row r="11" spans="1:22" s="15" customFormat="1" x14ac:dyDescent="0.3">
      <c r="B11" s="182" t="s">
        <v>623</v>
      </c>
      <c r="C11" s="183"/>
      <c r="D11" s="183"/>
      <c r="E11" s="183"/>
      <c r="F11" s="183"/>
      <c r="G11" s="183"/>
      <c r="H11" s="183"/>
      <c r="I11" s="183"/>
    </row>
    <row r="12" spans="1:22" s="15" customFormat="1" x14ac:dyDescent="0.3">
      <c r="B12" s="182" t="s">
        <v>624</v>
      </c>
      <c r="C12" s="183"/>
      <c r="D12" s="183"/>
      <c r="E12" s="183"/>
      <c r="F12" s="183"/>
      <c r="G12" s="183"/>
      <c r="H12" s="183"/>
      <c r="I12" s="183"/>
    </row>
    <row r="13" spans="1:22" s="15" customFormat="1" x14ac:dyDescent="0.3">
      <c r="B13" s="182"/>
      <c r="C13" s="184" t="s">
        <v>625</v>
      </c>
      <c r="D13" s="183"/>
      <c r="E13" s="183"/>
      <c r="F13" s="183"/>
      <c r="G13" s="183"/>
      <c r="H13" s="183"/>
      <c r="I13" s="183"/>
    </row>
    <row r="14" spans="1:22" s="15" customFormat="1" ht="14.4" customHeight="1" x14ac:dyDescent="0.3">
      <c r="A14" s="56"/>
      <c r="B14" s="238" t="s">
        <v>626</v>
      </c>
      <c r="C14" s="238"/>
      <c r="D14" s="238"/>
      <c r="E14" s="238"/>
      <c r="F14" s="238"/>
      <c r="G14" s="238"/>
      <c r="H14" s="238"/>
      <c r="I14" s="238"/>
      <c r="J14" s="238"/>
      <c r="K14" s="238"/>
      <c r="L14" s="238"/>
      <c r="M14" s="238"/>
      <c r="N14" s="238"/>
      <c r="O14" s="238"/>
      <c r="P14" s="238"/>
    </row>
    <row r="15" spans="1:22" s="15" customFormat="1" x14ac:dyDescent="0.3">
      <c r="A15" s="56"/>
      <c r="B15" s="238"/>
      <c r="C15" s="238"/>
      <c r="D15" s="238"/>
      <c r="E15" s="238"/>
      <c r="F15" s="238"/>
      <c r="G15" s="238"/>
      <c r="H15" s="238"/>
      <c r="I15" s="238"/>
      <c r="J15" s="238"/>
      <c r="K15" s="238"/>
      <c r="L15" s="238"/>
      <c r="M15" s="238"/>
      <c r="N15" s="238"/>
      <c r="O15" s="238"/>
      <c r="P15" s="238"/>
    </row>
    <row r="16" spans="1:22" s="15" customFormat="1" x14ac:dyDescent="0.3">
      <c r="A16" s="56"/>
      <c r="B16" s="182"/>
      <c r="C16" s="184"/>
      <c r="D16" s="183"/>
      <c r="E16" s="183"/>
      <c r="F16" s="183"/>
      <c r="G16" s="183"/>
      <c r="H16" s="183"/>
      <c r="I16" s="183"/>
    </row>
    <row r="17" spans="1:16" s="15" customFormat="1" x14ac:dyDescent="0.3">
      <c r="A17" s="56" t="s">
        <v>627</v>
      </c>
      <c r="B17" s="181"/>
      <c r="C17" s="181"/>
      <c r="D17" s="181"/>
      <c r="E17" s="181"/>
      <c r="F17" s="181"/>
      <c r="G17" s="181"/>
      <c r="H17" s="181"/>
      <c r="I17" s="181"/>
    </row>
    <row r="18" spans="1:16" s="15" customFormat="1" ht="14.4" customHeight="1" x14ac:dyDescent="0.3">
      <c r="B18" s="237" t="s">
        <v>707</v>
      </c>
      <c r="C18" s="237"/>
      <c r="D18" s="237"/>
      <c r="E18" s="237"/>
      <c r="F18" s="237"/>
      <c r="G18" s="237"/>
      <c r="H18" s="237"/>
      <c r="I18" s="237"/>
      <c r="J18" s="237"/>
      <c r="K18" s="237"/>
      <c r="L18" s="237"/>
      <c r="M18" s="237"/>
      <c r="N18" s="237"/>
      <c r="O18" s="237"/>
      <c r="P18" s="237"/>
    </row>
    <row r="19" spans="1:16" s="15" customFormat="1" x14ac:dyDescent="0.3">
      <c r="B19" s="237"/>
      <c r="C19" s="237"/>
      <c r="D19" s="237"/>
      <c r="E19" s="237"/>
      <c r="F19" s="237"/>
      <c r="G19" s="237"/>
      <c r="H19" s="237"/>
      <c r="I19" s="237"/>
      <c r="J19" s="237"/>
      <c r="K19" s="237"/>
      <c r="L19" s="237"/>
      <c r="M19" s="237"/>
      <c r="N19" s="237"/>
      <c r="O19" s="237"/>
      <c r="P19" s="237"/>
    </row>
    <row r="20" spans="1:16" s="15" customFormat="1" x14ac:dyDescent="0.3">
      <c r="B20" s="186"/>
      <c r="C20" s="186" t="s">
        <v>628</v>
      </c>
      <c r="D20" s="181"/>
      <c r="E20" s="181"/>
      <c r="F20" s="181"/>
      <c r="G20" s="181"/>
      <c r="H20" s="181"/>
      <c r="I20" s="181"/>
    </row>
    <row r="21" spans="1:16" s="15" customFormat="1" x14ac:dyDescent="0.3">
      <c r="B21" s="186"/>
      <c r="C21" s="186" t="s">
        <v>629</v>
      </c>
      <c r="D21" s="181"/>
      <c r="E21" s="181"/>
      <c r="F21" s="181"/>
      <c r="G21" s="181"/>
      <c r="H21" s="181"/>
      <c r="I21" s="181"/>
    </row>
    <row r="22" spans="1:16" s="15" customFormat="1" x14ac:dyDescent="0.3">
      <c r="B22" s="186"/>
      <c r="C22" s="186" t="s">
        <v>630</v>
      </c>
      <c r="D22" s="181"/>
      <c r="E22" s="181"/>
      <c r="F22" s="181"/>
      <c r="G22" s="181"/>
      <c r="H22" s="181"/>
      <c r="I22" s="181"/>
    </row>
    <row r="23" spans="1:16" s="15" customFormat="1" x14ac:dyDescent="0.3">
      <c r="B23" s="186"/>
      <c r="C23" s="186" t="s">
        <v>631</v>
      </c>
      <c r="D23" s="181"/>
      <c r="E23" s="181"/>
      <c r="F23" s="181"/>
      <c r="G23" s="181"/>
      <c r="H23" s="181"/>
      <c r="I23" s="181"/>
    </row>
    <row r="24" spans="1:16" s="15" customFormat="1" ht="14.4" customHeight="1" x14ac:dyDescent="0.3">
      <c r="B24" s="216" t="s">
        <v>704</v>
      </c>
      <c r="C24" s="210"/>
      <c r="D24" s="210"/>
      <c r="E24" s="210"/>
      <c r="F24" s="210"/>
      <c r="G24" s="210"/>
      <c r="H24" s="210"/>
      <c r="I24" s="210"/>
      <c r="J24" s="210"/>
      <c r="K24" s="210"/>
      <c r="L24" s="210"/>
      <c r="M24" s="210"/>
      <c r="N24" s="210"/>
    </row>
    <row r="25" spans="1:16" s="15" customFormat="1" x14ac:dyDescent="0.3">
      <c r="B25" s="216"/>
      <c r="C25" s="210"/>
      <c r="D25" s="210"/>
      <c r="E25" s="210"/>
      <c r="F25" s="210"/>
      <c r="G25" s="210"/>
      <c r="H25" s="210"/>
      <c r="I25" s="210"/>
      <c r="J25" s="210"/>
      <c r="K25" s="210"/>
      <c r="L25" s="210"/>
      <c r="M25" s="210"/>
      <c r="N25" s="210"/>
    </row>
    <row r="26" spans="1:16" s="15" customFormat="1" ht="14.4" customHeight="1" x14ac:dyDescent="0.3">
      <c r="B26" s="237" t="s">
        <v>705</v>
      </c>
      <c r="C26" s="237"/>
      <c r="D26" s="237"/>
      <c r="E26" s="237"/>
      <c r="F26" s="237"/>
      <c r="G26" s="237"/>
      <c r="H26" s="237"/>
      <c r="I26" s="237"/>
      <c r="J26" s="237"/>
      <c r="K26" s="237"/>
      <c r="L26" s="237"/>
      <c r="M26" s="237"/>
      <c r="N26" s="237"/>
      <c r="O26" s="237"/>
      <c r="P26" s="237"/>
    </row>
    <row r="27" spans="1:16" s="15" customFormat="1" ht="14.4" customHeight="1" x14ac:dyDescent="0.3">
      <c r="B27" s="237"/>
      <c r="C27" s="237"/>
      <c r="D27" s="237"/>
      <c r="E27" s="237"/>
      <c r="F27" s="237"/>
      <c r="G27" s="237"/>
      <c r="H27" s="237"/>
      <c r="I27" s="237"/>
      <c r="J27" s="237"/>
      <c r="K27" s="237"/>
      <c r="L27" s="237"/>
      <c r="M27" s="237"/>
      <c r="N27" s="237"/>
      <c r="O27" s="237"/>
      <c r="P27" s="237"/>
    </row>
    <row r="28" spans="1:16" s="15" customFormat="1" ht="16.2" x14ac:dyDescent="0.3">
      <c r="B28" s="216"/>
      <c r="C28" s="217" t="s">
        <v>703</v>
      </c>
      <c r="D28" s="216"/>
      <c r="E28" s="216"/>
      <c r="F28" s="216"/>
      <c r="G28" s="216"/>
      <c r="H28" s="216"/>
      <c r="I28" s="216"/>
      <c r="J28" s="216"/>
      <c r="K28" s="216"/>
      <c r="L28" s="216"/>
      <c r="M28" s="216"/>
      <c r="N28" s="216"/>
      <c r="O28" s="216"/>
      <c r="P28" s="216"/>
    </row>
    <row r="29" spans="1:16" s="15" customFormat="1" x14ac:dyDescent="0.3">
      <c r="B29" s="216"/>
      <c r="C29" s="217" t="s">
        <v>706</v>
      </c>
      <c r="D29" s="216"/>
      <c r="E29" s="216"/>
      <c r="F29" s="216"/>
      <c r="G29" s="216"/>
      <c r="H29" s="216"/>
      <c r="I29" s="216"/>
      <c r="J29" s="216"/>
      <c r="K29" s="216"/>
      <c r="L29" s="216"/>
      <c r="M29" s="216"/>
      <c r="N29" s="216"/>
      <c r="O29" s="216"/>
      <c r="P29" s="216"/>
    </row>
    <row r="30" spans="1:16" s="15" customFormat="1" x14ac:dyDescent="0.3">
      <c r="B30" s="185"/>
      <c r="C30" s="185"/>
      <c r="D30" s="185"/>
      <c r="E30" s="185"/>
      <c r="F30" s="185"/>
      <c r="G30" s="185"/>
      <c r="H30" s="185"/>
      <c r="I30" s="185"/>
      <c r="J30" s="185"/>
      <c r="K30" s="185"/>
      <c r="L30" s="185"/>
      <c r="M30" s="185"/>
      <c r="N30" s="185"/>
    </row>
    <row r="31" spans="1:16" s="15" customFormat="1" x14ac:dyDescent="0.3">
      <c r="A31" s="56" t="s">
        <v>708</v>
      </c>
      <c r="B31" s="185"/>
      <c r="C31" s="185"/>
      <c r="D31" s="185"/>
      <c r="E31" s="185"/>
      <c r="F31" s="185"/>
      <c r="G31" s="185"/>
      <c r="H31" s="185"/>
      <c r="I31" s="185"/>
      <c r="J31" s="185"/>
      <c r="K31" s="185"/>
      <c r="L31" s="185"/>
      <c r="M31" s="185"/>
      <c r="N31" s="185"/>
    </row>
    <row r="32" spans="1:16" s="15" customFormat="1" x14ac:dyDescent="0.3">
      <c r="B32" s="186"/>
      <c r="C32" s="181"/>
      <c r="D32" s="181"/>
      <c r="E32" s="181"/>
      <c r="F32" s="181"/>
      <c r="G32" s="181"/>
      <c r="H32" s="181"/>
      <c r="I32" s="181"/>
    </row>
    <row r="33" spans="1:29" s="15" customFormat="1" x14ac:dyDescent="0.3">
      <c r="A33" s="18"/>
      <c r="B33" s="187"/>
      <c r="C33" s="188"/>
      <c r="D33" s="188"/>
      <c r="E33" s="188"/>
      <c r="F33" s="188"/>
      <c r="G33" s="188"/>
      <c r="H33" s="188"/>
      <c r="I33" s="188"/>
      <c r="J33" s="18"/>
      <c r="K33" s="18"/>
      <c r="L33" s="18"/>
      <c r="M33" s="18"/>
      <c r="N33" s="18"/>
      <c r="O33" s="18"/>
      <c r="P33" s="18"/>
    </row>
    <row r="34" spans="1:29" s="15" customFormat="1" x14ac:dyDescent="0.3">
      <c r="A34" s="177" t="s">
        <v>632</v>
      </c>
      <c r="B34" s="56" t="s">
        <v>633</v>
      </c>
      <c r="E34" s="177" t="s">
        <v>634</v>
      </c>
      <c r="F34" s="15">
        <v>23</v>
      </c>
      <c r="H34" s="177" t="s">
        <v>674</v>
      </c>
      <c r="I34" s="189" t="s">
        <v>635</v>
      </c>
      <c r="J34" s="181"/>
      <c r="K34" s="181"/>
      <c r="O34" s="181"/>
      <c r="P34" s="56"/>
      <c r="Q34" s="56"/>
      <c r="T34" s="56"/>
      <c r="W34" s="189"/>
      <c r="X34" s="181"/>
      <c r="Y34" s="181"/>
      <c r="Z34" s="181"/>
    </row>
    <row r="35" spans="1:29" s="15" customFormat="1" x14ac:dyDescent="0.3">
      <c r="A35" s="14" t="s">
        <v>636</v>
      </c>
      <c r="B35" s="235">
        <v>45703</v>
      </c>
      <c r="C35" s="235"/>
      <c r="E35" s="177" t="s">
        <v>637</v>
      </c>
      <c r="F35" s="15">
        <f>(MAX(B45:B61)+3)+(MAX(A64:B77)+3)</f>
        <v>29</v>
      </c>
      <c r="H35" s="56"/>
      <c r="I35" s="181"/>
      <c r="J35" s="181"/>
      <c r="O35" s="181"/>
      <c r="P35"/>
      <c r="Q35" s="190"/>
      <c r="R35" s="190"/>
      <c r="T35" s="56"/>
      <c r="W35" s="56"/>
      <c r="X35" s="181"/>
      <c r="Y35" s="181"/>
    </row>
    <row r="36" spans="1:29" s="15" customFormat="1" x14ac:dyDescent="0.3">
      <c r="A36" s="177" t="s">
        <v>638</v>
      </c>
      <c r="B36" s="56" t="s">
        <v>639</v>
      </c>
      <c r="H36" s="56"/>
      <c r="P36" s="56"/>
      <c r="Q36" s="56"/>
      <c r="W36" s="56"/>
    </row>
    <row r="37" spans="1:29" s="15" customFormat="1" x14ac:dyDescent="0.3">
      <c r="A37" s="234" t="s">
        <v>640</v>
      </c>
      <c r="B37" s="234"/>
      <c r="C37" s="44">
        <v>0.35416666666666669</v>
      </c>
      <c r="E37" s="177" t="s">
        <v>641</v>
      </c>
      <c r="F37" s="191">
        <f>C77+(C38)/1440</f>
        <v>0.67708333333333348</v>
      </c>
      <c r="H37" s="56"/>
      <c r="I37" s="181"/>
      <c r="J37" s="181"/>
      <c r="O37" s="181"/>
      <c r="P37"/>
      <c r="Q37"/>
      <c r="R37" s="44"/>
      <c r="T37" s="56"/>
      <c r="U37" s="191"/>
      <c r="W37" s="56"/>
      <c r="X37" s="181"/>
      <c r="Y37" s="181"/>
    </row>
    <row r="38" spans="1:29" s="15" customFormat="1" x14ac:dyDescent="0.3">
      <c r="A38" s="234" t="s">
        <v>642</v>
      </c>
      <c r="B38" s="234"/>
      <c r="C38" s="45">
        <v>30</v>
      </c>
      <c r="D38" s="56" t="s">
        <v>643</v>
      </c>
      <c r="H38" s="177"/>
      <c r="P38"/>
      <c r="Q38"/>
      <c r="R38" s="45"/>
      <c r="S38" s="56"/>
      <c r="W38" s="56"/>
    </row>
    <row r="39" spans="1:29" s="15" customFormat="1" x14ac:dyDescent="0.3">
      <c r="A39" s="14" t="s">
        <v>644</v>
      </c>
      <c r="B39" s="25" t="s">
        <v>645</v>
      </c>
      <c r="C39" s="15" t="s">
        <v>24</v>
      </c>
      <c r="D39" s="15" t="s">
        <v>106</v>
      </c>
      <c r="E39" s="15" t="s">
        <v>69</v>
      </c>
      <c r="F39" s="15" t="s">
        <v>65</v>
      </c>
      <c r="G39" s="15" t="s">
        <v>26</v>
      </c>
      <c r="H39" s="15" t="s">
        <v>184</v>
      </c>
      <c r="P39"/>
    </row>
    <row r="40" spans="1:29" s="15" customFormat="1" x14ac:dyDescent="0.3">
      <c r="A40" s="14" t="s">
        <v>644</v>
      </c>
      <c r="B40" s="25" t="s">
        <v>646</v>
      </c>
      <c r="C40" s="15" t="s">
        <v>27</v>
      </c>
      <c r="D40" s="15" t="s">
        <v>85</v>
      </c>
      <c r="E40" s="15" t="s">
        <v>70</v>
      </c>
      <c r="F40" s="15" t="s">
        <v>66</v>
      </c>
      <c r="G40" s="15" t="s">
        <v>23</v>
      </c>
      <c r="H40" s="15" t="s">
        <v>185</v>
      </c>
      <c r="P40"/>
    </row>
    <row r="41" spans="1:29" s="15" customFormat="1" x14ac:dyDescent="0.3">
      <c r="A41" s="14" t="s">
        <v>644</v>
      </c>
      <c r="B41" s="25" t="s">
        <v>647</v>
      </c>
      <c r="C41" s="15" t="s">
        <v>25</v>
      </c>
      <c r="D41" s="15" t="s">
        <v>130</v>
      </c>
      <c r="E41" s="15" t="s">
        <v>136</v>
      </c>
      <c r="F41" s="15" t="s">
        <v>67</v>
      </c>
      <c r="G41" s="15" t="s">
        <v>18</v>
      </c>
      <c r="H41" s="15" t="s">
        <v>108</v>
      </c>
      <c r="P41"/>
    </row>
    <row r="42" spans="1:29" s="15" customFormat="1" x14ac:dyDescent="0.3">
      <c r="A42" s="14" t="s">
        <v>644</v>
      </c>
      <c r="B42" s="25" t="s">
        <v>648</v>
      </c>
      <c r="C42" s="15" t="s">
        <v>107</v>
      </c>
      <c r="D42" s="15" t="s">
        <v>86</v>
      </c>
      <c r="E42" s="15" t="s">
        <v>183</v>
      </c>
      <c r="F42" s="15" t="s">
        <v>68</v>
      </c>
      <c r="G42" s="15" t="s">
        <v>182</v>
      </c>
      <c r="P42"/>
    </row>
    <row r="43" spans="1:29" s="15" customFormat="1" x14ac:dyDescent="0.3">
      <c r="A43" s="14" t="s">
        <v>649</v>
      </c>
      <c r="B43" s="56" t="s">
        <v>650</v>
      </c>
      <c r="I43" s="14"/>
      <c r="J43" s="25"/>
      <c r="P43"/>
      <c r="Q43" s="56"/>
      <c r="X43"/>
    </row>
    <row r="44" spans="1:29" s="15" customFormat="1" x14ac:dyDescent="0.3">
      <c r="A44" s="177" t="s">
        <v>651</v>
      </c>
      <c r="B44" s="56" t="s">
        <v>652</v>
      </c>
      <c r="C44" s="56"/>
      <c r="I44" s="25"/>
      <c r="J44" s="25"/>
      <c r="K44" s="25"/>
      <c r="L44" s="25"/>
      <c r="M44" s="25"/>
      <c r="N44" s="25"/>
      <c r="P44" s="56"/>
      <c r="Q44" s="56"/>
      <c r="R44" s="56"/>
      <c r="X44"/>
      <c r="Y44"/>
      <c r="Z44"/>
      <c r="AA44"/>
      <c r="AB44"/>
      <c r="AC44"/>
    </row>
    <row r="45" spans="1:29" s="15" customFormat="1" ht="14.4" customHeight="1" x14ac:dyDescent="0.3">
      <c r="O45" s="192"/>
      <c r="P45"/>
    </row>
    <row r="46" spans="1:29" s="15" customFormat="1" ht="14.4" customHeight="1" x14ac:dyDescent="0.3">
      <c r="B46" s="6" t="s">
        <v>93</v>
      </c>
      <c r="C46" s="6" t="s">
        <v>653</v>
      </c>
      <c r="D46" s="6" t="s">
        <v>654</v>
      </c>
      <c r="E46" s="6" t="s">
        <v>655</v>
      </c>
      <c r="F46" s="6" t="s">
        <v>656</v>
      </c>
      <c r="G46" s="6" t="s">
        <v>95</v>
      </c>
      <c r="H46" s="6"/>
      <c r="I46" s="236" t="s">
        <v>657</v>
      </c>
      <c r="J46" s="236"/>
      <c r="K46" s="236"/>
      <c r="L46" s="236"/>
      <c r="M46" s="236"/>
      <c r="N46" s="236"/>
      <c r="O46" s="25"/>
      <c r="P46"/>
      <c r="Q46" s="193"/>
      <c r="R46" s="193"/>
      <c r="S46" s="193"/>
      <c r="T46" s="193"/>
      <c r="U46" s="193"/>
      <c r="V46" s="193"/>
      <c r="W46" s="193"/>
      <c r="X46" s="194"/>
      <c r="Y46" s="194"/>
      <c r="Z46" s="194"/>
      <c r="AA46" s="194"/>
      <c r="AB46" s="194"/>
      <c r="AC46" s="194"/>
    </row>
    <row r="47" spans="1:29" s="15" customFormat="1" ht="14.4" customHeight="1" x14ac:dyDescent="0.3">
      <c r="A47" s="233" t="s">
        <v>658</v>
      </c>
      <c r="B47" s="15">
        <v>1</v>
      </c>
      <c r="C47" s="191">
        <f>C37</f>
        <v>0.35416666666666669</v>
      </c>
      <c r="D47" s="15" t="str">
        <f>I47</f>
        <v>A</v>
      </c>
      <c r="E47" s="15" t="str">
        <f>M47</f>
        <v>A1</v>
      </c>
      <c r="F47" s="15" t="str">
        <f>N47</f>
        <v>NI1</v>
      </c>
      <c r="G47" s="15" t="s">
        <v>659</v>
      </c>
      <c r="H47" s="178"/>
      <c r="I47" s="15" t="s">
        <v>645</v>
      </c>
      <c r="J47" s="15">
        <v>1</v>
      </c>
      <c r="K47" s="15">
        <v>3</v>
      </c>
      <c r="L47" s="15" t="s">
        <v>660</v>
      </c>
      <c r="M47" s="15" t="str">
        <f>IF($I47=$B$39,IF(J47=1,$C$39,IF(J47=2,$D$39,IF(J47=3,$E$39,IF(J47=4,$F$39,IF(J47=5,$G$39,IF(J47=6,$H$39,"")))))),IF($I47=$B$40,IF(J47=1,$C$40,IF(J47=2,$D$40,IF(J47=3,$E$40,IF(J47=4,$F$40,IF(J47=5,$G$40,""))))),IF($I47=$B$41,IF(J47=1,$C$41,IF(J47=2,$D$41,IF(J47=3,$E$41,IF(J47=4,$F$41,IF(J47=5,$G$41,""))))),IF(J47=1,$C$42,IF(J47=2,$D$42,IF(J47=3,$E$42,IF(J47=4,$F$42,IF(J47=5,$G$42,""))))))))</f>
        <v>A1</v>
      </c>
      <c r="N47" s="15" t="str">
        <f>IF($I47=$B$39,IF(K47=1,$C$39,IF(K47=2,$D$39,IF(K47=3,$E$39,IF(K47=4,$F$39,IF(K47=5,$G$39,""))))),IF($I47=$B$40,IF(K47=1,$C$40,IF(K47=2,$D$40,IF(K47=3,$E$40,IF(K47=4,$F$40,IF(K47=5,$G$40,""))))),IF($I47=$B$41,IF(K47=1,$C$41,IF(K47=2,$D$41,IF(K47=3,$E$41,IF(K47=4,$F$41,IF(K47=5,$G$41,""))))),IF(K47=1,$C$42,IF(K47=2,$D$42,IF(K47=3,$E$42,IF(K47=4,$F$42,IF(K47=5,$G$42,""))))))))</f>
        <v>NI1</v>
      </c>
      <c r="O47" s="25"/>
      <c r="P47" s="196"/>
      <c r="R47" s="191"/>
      <c r="W47" s="178"/>
    </row>
    <row r="48" spans="1:29" s="15" customFormat="1" x14ac:dyDescent="0.3">
      <c r="A48" s="233"/>
      <c r="B48" s="15">
        <f t="shared" ref="B48:B54" si="0">B47+1</f>
        <v>2</v>
      </c>
      <c r="C48" s="191">
        <f>C47+$C$38/1440</f>
        <v>0.375</v>
      </c>
      <c r="D48" s="15" t="str">
        <f t="shared" ref="D48:D51" si="1">I48</f>
        <v>A</v>
      </c>
      <c r="E48" s="15" t="str">
        <f t="shared" ref="E48:E52" si="2">M48</f>
        <v>A4</v>
      </c>
      <c r="F48" s="15" t="str">
        <f t="shared" ref="F48:F52" si="3">N48</f>
        <v>P1</v>
      </c>
      <c r="G48" s="15" t="s">
        <v>659</v>
      </c>
      <c r="H48" s="178"/>
      <c r="I48" s="15" t="s">
        <v>645</v>
      </c>
      <c r="J48" s="15">
        <v>2</v>
      </c>
      <c r="K48" s="15">
        <v>6</v>
      </c>
      <c r="L48" s="15" t="s">
        <v>660</v>
      </c>
      <c r="M48" s="15" t="str">
        <f>IF($I48=$B$39,IF(J48=1,$C$39,IF(J48=2,$D$39,IF(J48=3,$E$39,IF(J48=4,$F$39,IF(J48=5,$G$39,""))))),IF($I48=$B$40,IF(J48=1,$C$40,IF(J48=2,$D$40,IF(J48=3,$E$40,IF(J48=4,$F$40,IF(J48=5,$G$40,""))))),IF($I48=$B$41,IF(J48=1,$C$41,IF(J48=2,$D$41,IF(J48=3,$E$41,IF(J48=4,$F$41,IF(J48=5,$G$41,""))))),IF(J48=1,$C$42,IF(J48=2,$D$42,IF(J48=3,$E$42,IF(J48=4,$F$42,IF(J48=5,$G$42,""))))))))</f>
        <v>A4</v>
      </c>
      <c r="N48" s="15" t="s">
        <v>184</v>
      </c>
      <c r="O48" s="25"/>
      <c r="P48" s="196"/>
      <c r="R48" s="191"/>
      <c r="W48" s="178"/>
    </row>
    <row r="49" spans="1:29" s="15" customFormat="1" x14ac:dyDescent="0.3">
      <c r="A49" s="233"/>
      <c r="B49" s="15">
        <f t="shared" si="0"/>
        <v>3</v>
      </c>
      <c r="C49" s="191">
        <f t="shared" ref="C49:C52" si="4">C48+$C$38/1440</f>
        <v>0.39583333333333331</v>
      </c>
      <c r="D49" s="15" t="str">
        <f t="shared" si="1"/>
        <v>A</v>
      </c>
      <c r="E49" s="15" t="str">
        <f t="shared" si="2"/>
        <v>NI1</v>
      </c>
      <c r="F49" s="15" t="str">
        <f t="shared" si="3"/>
        <v>M1</v>
      </c>
      <c r="G49" s="15" t="s">
        <v>659</v>
      </c>
      <c r="H49" s="178"/>
      <c r="I49" s="15" t="s">
        <v>645</v>
      </c>
      <c r="J49" s="15">
        <v>3</v>
      </c>
      <c r="K49" s="15">
        <v>4</v>
      </c>
      <c r="L49" s="15" t="s">
        <v>660</v>
      </c>
      <c r="M49" s="15" t="str">
        <f>IF($I49=$B$39,IF(J49=1,$C$39,IF(J49=2,$D$39,IF(J49=3,$E$39,IF(J49=4,$F$39,IF(J49=5,$G$39,""))))),IF($I49=$B$40,IF(J49=1,$C$40,IF(J49=2,$D$40,IF(J49=3,$E$40,IF(J49=4,$F$40,IF(J49=5,$G$40,""))))),IF($I49=$B$41,IF(J49=1,$C$41,IF(J49=2,$D$41,IF(J49=3,$E$41,IF(J49=4,$F$41,IF(J49=5,$G$41,""))))),IF(J49=1,$C$42,IF(J49=2,$D$42,IF(J49=3,$E$42,IF(J49=4,$F$42,IF(J49=5,$G$42,""))))))))</f>
        <v>NI1</v>
      </c>
      <c r="N49" s="15" t="str">
        <f>IF($I49=$B$39,IF(K49=1,$C$39,IF(K49=2,$D$39,IF(K49=3,$E$39,IF(K49=4,$F$39,IF(K49=5,$G$39,""))))),IF($I49=$B$40,IF(K49=1,$C$40,IF(K49=2,$D$40,IF(K49=3,$E$40,IF(K49=4,$F$40,IF(K49=5,$G$40,""))))),IF($I49=$B$41,IF(K49=1,$C$41,IF(K49=2,$D$41,IF(K49=3,$E$41,IF(K49=4,$F$41,IF(K49=5,$G$41,""))))),IF(K49=1,$C$42,IF(K49=2,$D$42,IF(K49=3,$E$42,IF(K49=4,$F$42,IF(K49=5,$G$42,""))))))))</f>
        <v>M1</v>
      </c>
      <c r="P49" s="196"/>
      <c r="R49" s="191"/>
      <c r="W49" s="178"/>
    </row>
    <row r="50" spans="1:29" s="15" customFormat="1" x14ac:dyDescent="0.3">
      <c r="A50" s="233"/>
      <c r="B50" s="15">
        <f t="shared" si="0"/>
        <v>4</v>
      </c>
      <c r="C50" s="191">
        <f t="shared" si="4"/>
        <v>0.41666666666666663</v>
      </c>
      <c r="D50" s="15" t="str">
        <f t="shared" si="1"/>
        <v>A</v>
      </c>
      <c r="E50" s="15" t="str">
        <f t="shared" si="2"/>
        <v>A4</v>
      </c>
      <c r="F50" s="15" t="str">
        <f t="shared" si="3"/>
        <v>HB1</v>
      </c>
      <c r="G50" s="15" t="s">
        <v>659</v>
      </c>
      <c r="H50" s="178"/>
      <c r="I50" s="15" t="s">
        <v>645</v>
      </c>
      <c r="J50" s="15">
        <v>2</v>
      </c>
      <c r="K50" s="15">
        <v>5</v>
      </c>
      <c r="L50" s="15" t="s">
        <v>660</v>
      </c>
      <c r="M50" s="15" t="str">
        <f>IF($I50=$B$39,IF(J50=1,$C$39,IF(J50=2,$D$39,IF(J50=3,$E$39,IF(J50=4,$F$39,IF(J50=5,$G$39,""))))),IF($I50=$B$40,IF(J50=1,$C$40,IF(J50=2,$D$40,IF(J50=3,$E$40,IF(J50=4,$F$40,IF(J50=5,$G$40,""))))),IF($I50=$B$41,IF(J50=1,$C$41,IF(J50=2,$D$41,IF(J50=3,$E$41,IF(J50=4,$F$41,IF(J50=5,$G$41,""))))),IF(J50=1,$C$42,IF(J50=2,$D$42,IF(J50=3,$E$42,IF(J50=4,$F$42,IF(J50=5,$G$42,""))))))))</f>
        <v>A4</v>
      </c>
      <c r="N50" s="15" t="str">
        <f>IF($I50=$B$39,IF(K50=1,$C$39,IF(K50=2,$D$39,IF(K50=3,$E$39,IF(K50=4,$F$39,IF(K50=5,$G$39,""))))),IF($I50=$B$40,IF(K50=1,$C$40,IF(K50=2,$D$40,IF(K50=3,$E$40,IF(K50=4,$F$40,IF(K50=5,$G$40,""))))),IF($I50=$B$41,IF(K50=1,$C$41,IF(K50=2,$D$41,IF(K50=3,$E$41,IF(K50=4,$F$41,IF(K50=5,$G$41,""))))),IF(K50=1,$C$42,IF(K50=2,$D$42,IF(K50=3,$E$42,IF(K50=4,$F$42,IF(K50=5,$G$42,""))))))))</f>
        <v>HB1</v>
      </c>
      <c r="P50" s="196"/>
      <c r="R50" s="191"/>
      <c r="W50" s="178"/>
    </row>
    <row r="51" spans="1:29" s="15" customFormat="1" x14ac:dyDescent="0.3">
      <c r="A51" s="233"/>
      <c r="B51" s="15">
        <f t="shared" si="0"/>
        <v>5</v>
      </c>
      <c r="C51" s="191">
        <f t="shared" si="4"/>
        <v>0.43749999999999994</v>
      </c>
      <c r="D51" s="15" t="str">
        <f t="shared" si="1"/>
        <v>A</v>
      </c>
      <c r="E51" s="15" t="str">
        <f t="shared" si="2"/>
        <v>A1</v>
      </c>
      <c r="F51" s="15" t="str">
        <f t="shared" si="3"/>
        <v>P1</v>
      </c>
      <c r="G51" s="15" t="s">
        <v>659</v>
      </c>
      <c r="H51" s="178"/>
      <c r="I51" s="15" t="s">
        <v>645</v>
      </c>
      <c r="J51" s="15">
        <v>1</v>
      </c>
      <c r="K51" s="15">
        <v>6</v>
      </c>
      <c r="L51" s="15" t="s">
        <v>660</v>
      </c>
      <c r="M51" s="15" t="str">
        <f>IF($I51=$B$39,IF(J51=1,$C$39,IF(J51=2,$D$39,IF(J51=3,$E$39,IF(J51=4,$F$39,IF(J51=5,$G$39,""))))),IF($I51=$B$40,IF(J51=1,$C$40,IF(J51=2,$D$40,IF(J51=3,$E$40,IF(J51=4,$F$40,IF(J51=5,$G$40,""))))),IF($I51=$B$41,IF(J51=1,$C$41,IF(J51=2,$D$41,IF(J51=3,$E$41,IF(J51=4,$F$41,IF(J51=5,$G$41,""))))),IF(J51=1,$C$42,IF(J51=2,$D$42,IF(J51=3,$E$42,IF(J51=4,$F$42,IF(J51=5,$G$42,""))))))))</f>
        <v>A1</v>
      </c>
      <c r="N51" s="15" t="s">
        <v>184</v>
      </c>
      <c r="P51" s="196"/>
      <c r="R51" s="191"/>
      <c r="W51" s="178"/>
    </row>
    <row r="52" spans="1:29" s="15" customFormat="1" x14ac:dyDescent="0.3">
      <c r="A52" s="233"/>
      <c r="B52" s="197">
        <f t="shared" si="0"/>
        <v>6</v>
      </c>
      <c r="C52" s="213">
        <f t="shared" si="4"/>
        <v>0.45833333333333326</v>
      </c>
      <c r="D52" s="197" t="str">
        <f t="shared" ref="D52" si="5">I52</f>
        <v>A</v>
      </c>
      <c r="E52" s="197" t="str">
        <f t="shared" si="2"/>
        <v>M1</v>
      </c>
      <c r="F52" s="197" t="str">
        <f t="shared" si="3"/>
        <v>HB1</v>
      </c>
      <c r="G52" s="197" t="s">
        <v>659</v>
      </c>
      <c r="H52" s="178"/>
      <c r="I52" s="197" t="s">
        <v>645</v>
      </c>
      <c r="J52" s="197">
        <v>4</v>
      </c>
      <c r="K52" s="197">
        <v>5</v>
      </c>
      <c r="L52" s="197" t="s">
        <v>660</v>
      </c>
      <c r="M52" s="197" t="str">
        <f>IF($I52=$B$39,IF(J52=1,$C$39,IF(J52=2,$D$39,IF(J52=3,$E$39,IF(J52=4,$F$39,IF(J52=5,$G$39,""))))),IF($I52=$B$40,IF(J52=1,$C$40,IF(J52=2,$D$40,IF(J52=3,$E$40,IF(J52=4,$F$40,IF(J52=5,$G$40,""))))),IF($I52=$B$41,IF(J52=1,$C$41,IF(J52=2,$D$41,IF(J52=3,$E$41,IF(J52=4,$F$41,IF(J52=5,$G$41,""))))),IF(J52=1,$C$42,IF(J52=2,$D$42,IF(J52=3,$E$42,IF(J52=4,$F$42,IF(J52=5,$G$42,""))))))))</f>
        <v>M1</v>
      </c>
      <c r="N52" s="197" t="str">
        <f>IF($I52=$B$39,IF(K52=1,$C$39,IF(K52=2,$D$39,IF(K52=3,$E$39,IF(K52=4,$F$39,IF(K52=5,$G$39,""))))),IF($I52=$B$40,IF(K52=1,$C$40,IF(K52=2,$D$40,IF(K52=3,$E$40,IF(K52=4,$F$40,IF(K52=5,$G$40,""))))),IF($I52=$B$41,IF(K52=1,$C$41,IF(K52=2,$D$41,IF(K52=3,$E$41,IF(K52=4,$F$41,IF(K52=5,$G$41,""))))),IF(K52=1,$C$42,IF(K52=2,$D$42,IF(K52=3,$E$42,IF(K52=4,$F$42,IF(K52=5,$G$42,""))))))))</f>
        <v>HB1</v>
      </c>
      <c r="O52" s="6"/>
      <c r="P52" s="196"/>
      <c r="R52" s="191"/>
      <c r="W52" s="178"/>
    </row>
    <row r="53" spans="1:29" s="15" customFormat="1" x14ac:dyDescent="0.3">
      <c r="A53" s="233"/>
      <c r="B53" s="15">
        <f t="shared" si="0"/>
        <v>7</v>
      </c>
      <c r="C53" s="191">
        <f t="shared" ref="C53:C58" si="6">C47</f>
        <v>0.35416666666666669</v>
      </c>
      <c r="D53" s="15" t="str">
        <f>I53</f>
        <v>B</v>
      </c>
      <c r="E53" s="15" t="str">
        <f>M53</f>
        <v>A2</v>
      </c>
      <c r="F53" s="15" t="str">
        <f>N53</f>
        <v>NI2</v>
      </c>
      <c r="G53" s="15" t="s">
        <v>661</v>
      </c>
      <c r="H53" s="178"/>
      <c r="I53" s="15" t="s">
        <v>646</v>
      </c>
      <c r="J53" s="15">
        <v>1</v>
      </c>
      <c r="K53" s="15">
        <v>3</v>
      </c>
      <c r="L53" s="15" t="s">
        <v>660</v>
      </c>
      <c r="M53" s="15" t="str">
        <f>IF($I53=$B$39,IF(J53=1,$C$39,IF(J53=2,$D$39,IF(J53=3,$E$39,IF(J53=4,$F$39,IF(J53=5,$G$39,IF(J53=6,$H$39,"")))))),IF($I53=$B$40,IF(J53=1,$C$40,IF(J53=2,$D$40,IF(J53=3,$E$40,IF(J53=4,$F$40,IF(J53=5,$G$40,""))))),IF($I53=$B$41,IF(J53=1,$C$41,IF(J53=2,$D$41,IF(J53=3,$E$41,IF(J53=4,$F$41,IF(J53=5,$G$41,""))))),IF(J53=1,$C$42,IF(J53=2,$D$42,IF(J53=3,$E$42,IF(J53=4,$F$42,IF(J53=5,$G$42,""))))))))</f>
        <v>A2</v>
      </c>
      <c r="N53" s="15" t="str">
        <f>IF($I53=$B$39,IF(K53=1,$C$39,IF(K53=2,$D$39,IF(K53=3,$E$39,IF(K53=4,$F$39,IF(K53=5,$G$39,""))))),IF($I53=$B$40,IF(K53=1,$C$40,IF(K53=2,$D$40,IF(K53=3,$E$40,IF(K53=4,$F$40,IF(K53=5,$G$40,""))))),IF($I53=$B$41,IF(K53=1,$C$41,IF(K53=2,$D$41,IF(K53=3,$E$41,IF(K53=4,$F$41,IF(K53=5,$G$41,""))))),IF(K53=1,$C$42,IF(K53=2,$D$42,IF(K53=3,$E$42,IF(K53=4,$F$42,IF(K53=5,$G$42,""))))))))</f>
        <v>NI2</v>
      </c>
      <c r="P53" s="196"/>
      <c r="R53" s="191"/>
      <c r="W53" s="178"/>
    </row>
    <row r="54" spans="1:29" s="15" customFormat="1" x14ac:dyDescent="0.3">
      <c r="A54" s="233"/>
      <c r="B54" s="15">
        <f t="shared" si="0"/>
        <v>8</v>
      </c>
      <c r="C54" s="191">
        <f t="shared" si="6"/>
        <v>0.375</v>
      </c>
      <c r="D54" s="15" t="str">
        <f t="shared" ref="D54:D58" si="7">I54</f>
        <v>B</v>
      </c>
      <c r="E54" s="15" t="str">
        <f t="shared" ref="E54:E58" si="8">M54</f>
        <v>W1</v>
      </c>
      <c r="F54" s="15" t="str">
        <f t="shared" ref="F54:F58" si="9">N54</f>
        <v>P2</v>
      </c>
      <c r="G54" s="15" t="s">
        <v>661</v>
      </c>
      <c r="H54" s="178"/>
      <c r="I54" s="15" t="s">
        <v>646</v>
      </c>
      <c r="J54" s="15">
        <v>2</v>
      </c>
      <c r="K54" s="15">
        <v>6</v>
      </c>
      <c r="L54" s="15" t="s">
        <v>660</v>
      </c>
      <c r="M54" s="15" t="str">
        <f>IF($I54=$B$39,IF(J54=1,$C$39,IF(J54=2,$D$39,IF(J54=3,$E$39,IF(J54=4,$F$39,IF(J54=5,$G$39,""))))),IF($I54=$B$40,IF(J54=1,$C$40,IF(J54=2,$D$40,IF(J54=3,$E$40,IF(J54=4,$F$40,IF(J54=5,$G$40,""))))),IF($I54=$B$41,IF(J54=1,$C$41,IF(J54=2,$D$41,IF(J54=3,$E$41,IF(J54=4,$F$41,IF(J54=5,$G$41,""))))),IF(J54=1,$C$42,IF(J54=2,$D$42,IF(J54=3,$E$42,IF(J54=4,$F$42,IF(J54=5,$G$42,""))))))))</f>
        <v>W1</v>
      </c>
      <c r="N54" s="15" t="s">
        <v>185</v>
      </c>
      <c r="P54" s="196"/>
      <c r="R54" s="191"/>
      <c r="W54" s="178"/>
    </row>
    <row r="55" spans="1:29" s="15" customFormat="1" x14ac:dyDescent="0.3">
      <c r="A55" s="233"/>
      <c r="B55" s="15">
        <f t="shared" ref="B55:B58" si="10">B54+1</f>
        <v>9</v>
      </c>
      <c r="C55" s="191">
        <f t="shared" si="6"/>
        <v>0.39583333333333331</v>
      </c>
      <c r="D55" s="15" t="str">
        <f t="shared" si="7"/>
        <v>B</v>
      </c>
      <c r="E55" s="15" t="str">
        <f t="shared" si="8"/>
        <v>NI2</v>
      </c>
      <c r="F55" s="15" t="str">
        <f t="shared" si="9"/>
        <v>M2</v>
      </c>
      <c r="G55" s="15" t="s">
        <v>661</v>
      </c>
      <c r="H55" s="178"/>
      <c r="I55" s="15" t="s">
        <v>646</v>
      </c>
      <c r="J55" s="15">
        <v>3</v>
      </c>
      <c r="K55" s="15">
        <v>4</v>
      </c>
      <c r="L55" s="15" t="s">
        <v>660</v>
      </c>
      <c r="M55" s="15" t="str">
        <f>IF($I55=$B$39,IF(J55=1,$C$39,IF(J55=2,$D$39,IF(J55=3,$E$39,IF(J55=4,$F$39,IF(J55=5,$G$39,""))))),IF($I55=$B$40,IF(J55=1,$C$40,IF(J55=2,$D$40,IF(J55=3,$E$40,IF(J55=4,$F$40,IF(J55=5,$G$40,""))))),IF($I55=$B$41,IF(J55=1,$C$41,IF(J55=2,$D$41,IF(J55=3,$E$41,IF(J55=4,$F$41,IF(J55=5,$G$41,""))))),IF(J55=1,$C$42,IF(J55=2,$D$42,IF(J55=3,$E$42,IF(J55=4,$F$42,IF(J55=5,$G$42,""))))))))</f>
        <v>NI2</v>
      </c>
      <c r="N55" s="15" t="str">
        <f>IF($I55=$B$39,IF(K55=1,$C$39,IF(K55=2,$D$39,IF(K55=3,$E$39,IF(K55=4,$F$39,IF(K55=5,$G$39,""))))),IF($I55=$B$40,IF(K55=1,$C$40,IF(K55=2,$D$40,IF(K55=3,$E$40,IF(K55=4,$F$40,IF(K55=5,$G$40,""))))),IF($I55=$B$41,IF(K55=1,$C$41,IF(K55=2,$D$41,IF(K55=3,$E$41,IF(K55=4,$F$41,IF(K55=5,$G$41,""))))),IF(K55=1,$C$42,IF(K55=2,$D$42,IF(K55=3,$E$42,IF(K55=4,$F$42,IF(K55=5,$G$42,""))))))))</f>
        <v>M2</v>
      </c>
      <c r="P55" s="196"/>
      <c r="R55" s="191"/>
      <c r="W55" s="178"/>
    </row>
    <row r="56" spans="1:29" s="15" customFormat="1" x14ac:dyDescent="0.3">
      <c r="A56" s="233"/>
      <c r="B56" s="15">
        <f t="shared" si="10"/>
        <v>10</v>
      </c>
      <c r="C56" s="191">
        <f t="shared" si="6"/>
        <v>0.41666666666666663</v>
      </c>
      <c r="D56" s="15" t="str">
        <f t="shared" si="7"/>
        <v>B</v>
      </c>
      <c r="E56" s="15" t="str">
        <f t="shared" si="8"/>
        <v>W1</v>
      </c>
      <c r="F56" s="15" t="str">
        <f t="shared" si="9"/>
        <v>HB2</v>
      </c>
      <c r="G56" s="15" t="s">
        <v>661</v>
      </c>
      <c r="H56" s="178"/>
      <c r="I56" s="15" t="s">
        <v>646</v>
      </c>
      <c r="J56" s="15">
        <v>2</v>
      </c>
      <c r="K56" s="15">
        <v>5</v>
      </c>
      <c r="L56" s="15" t="s">
        <v>660</v>
      </c>
      <c r="M56" s="15" t="str">
        <f>IF($I56=$B$39,IF(J56=1,$C$39,IF(J56=2,$D$39,IF(J56=3,$E$39,IF(J56=4,$F$39,IF(J56=5,$G$39,""))))),IF($I56=$B$40,IF(J56=1,$C$40,IF(J56=2,$D$40,IF(J56=3,$E$40,IF(J56=4,$F$40,IF(J56=5,$G$40,""))))),IF($I56=$B$41,IF(J56=1,$C$41,IF(J56=2,$D$41,IF(J56=3,$E$41,IF(J56=4,$F$41,IF(J56=5,$G$41,""))))),IF(J56=1,$C$42,IF(J56=2,$D$42,IF(J56=3,$E$42,IF(J56=4,$F$42,IF(J56=5,$G$42,""))))))))</f>
        <v>W1</v>
      </c>
      <c r="N56" s="15" t="str">
        <f>IF($I56=$B$39,IF(K56=1,$C$39,IF(K56=2,$D$39,IF(K56=3,$E$39,IF(K56=4,$F$39,IF(K56=5,$G$39,""))))),IF($I56=$B$40,IF(K56=1,$C$40,IF(K56=2,$D$40,IF(K56=3,$E$40,IF(K56=4,$F$40,IF(K56=5,$G$40,""))))),IF($I56=$B$41,IF(K56=1,$C$41,IF(K56=2,$D$41,IF(K56=3,$E$41,IF(K56=4,$F$41,IF(K56=5,$G$41,""))))),IF(K56=1,$C$42,IF(K56=2,$D$42,IF(K56=3,$E$42,IF(K56=4,$F$42,IF(K56=5,$G$42,""))))))))</f>
        <v>HB2</v>
      </c>
      <c r="P56" s="196"/>
      <c r="R56" s="191"/>
      <c r="W56" s="178"/>
    </row>
    <row r="57" spans="1:29" s="15" customFormat="1" x14ac:dyDescent="0.3">
      <c r="A57" s="233"/>
      <c r="B57" s="15">
        <f t="shared" si="10"/>
        <v>11</v>
      </c>
      <c r="C57" s="191">
        <f t="shared" si="6"/>
        <v>0.43749999999999994</v>
      </c>
      <c r="D57" s="15" t="str">
        <f t="shared" si="7"/>
        <v>B</v>
      </c>
      <c r="E57" s="15" t="str">
        <f t="shared" si="8"/>
        <v>A2</v>
      </c>
      <c r="F57" s="15" t="str">
        <f t="shared" si="9"/>
        <v>P2</v>
      </c>
      <c r="G57" s="15" t="s">
        <v>661</v>
      </c>
      <c r="H57" s="178"/>
      <c r="I57" s="15" t="s">
        <v>646</v>
      </c>
      <c r="J57" s="15">
        <v>1</v>
      </c>
      <c r="K57" s="15">
        <v>6</v>
      </c>
      <c r="L57" s="15" t="s">
        <v>660</v>
      </c>
      <c r="M57" s="15" t="str">
        <f>IF($I57=$B$39,IF(J57=1,$C$39,IF(J57=2,$D$39,IF(J57=3,$E$39,IF(J57=4,$F$39,IF(J57=5,$G$39,""))))),IF($I57=$B$40,IF(J57=1,$C$40,IF(J57=2,$D$40,IF(J57=3,$E$40,IF(J57=4,$F$40,IF(J57=5,$G$40,""))))),IF($I57=$B$41,IF(J57=1,$C$41,IF(J57=2,$D$41,IF(J57=3,$E$41,IF(J57=4,$F$41,IF(J57=5,$G$41,""))))),IF(J57=1,$C$42,IF(J57=2,$D$42,IF(J57=3,$E$42,IF(J57=4,$F$42,IF(J57=5,$G$42,""))))))))</f>
        <v>A2</v>
      </c>
      <c r="N57" s="15" t="s">
        <v>185</v>
      </c>
      <c r="P57" s="199"/>
      <c r="R57" s="191"/>
      <c r="W57" s="178"/>
    </row>
    <row r="58" spans="1:29" s="15" customFormat="1" x14ac:dyDescent="0.3">
      <c r="A58" s="233"/>
      <c r="B58" s="15">
        <f t="shared" si="10"/>
        <v>12</v>
      </c>
      <c r="C58" s="191">
        <f t="shared" si="6"/>
        <v>0.45833333333333326</v>
      </c>
      <c r="D58" s="15" t="str">
        <f t="shared" si="7"/>
        <v>B</v>
      </c>
      <c r="E58" s="15" t="str">
        <f t="shared" si="8"/>
        <v>M2</v>
      </c>
      <c r="F58" s="15" t="str">
        <f t="shared" si="9"/>
        <v>HB2</v>
      </c>
      <c r="G58" s="15" t="s">
        <v>661</v>
      </c>
      <c r="H58" s="178"/>
      <c r="I58" s="15" t="s">
        <v>646</v>
      </c>
      <c r="J58" s="15">
        <v>4</v>
      </c>
      <c r="K58" s="15">
        <v>5</v>
      </c>
      <c r="L58" s="15" t="s">
        <v>660</v>
      </c>
      <c r="M58" s="15" t="str">
        <f>IF($I58=$B$39,IF(J58=1,$C$39,IF(J58=2,$D$39,IF(J58=3,$E$39,IF(J58=4,$F$39,IF(J58=5,$G$39,""))))),IF($I58=$B$40,IF(J58=1,$C$40,IF(J58=2,$D$40,IF(J58=3,$E$40,IF(J58=4,$F$40,IF(J58=5,$G$40,""))))),IF($I58=$B$41,IF(J58=1,$C$41,IF(J58=2,$D$41,IF(J58=3,$E$41,IF(J58=4,$F$41,IF(J58=5,$G$41,""))))),IF(J58=1,$C$42,IF(J58=2,$D$42,IF(J58=3,$E$42,IF(J58=4,$F$42,IF(J58=5,$G$42,""))))))))</f>
        <v>M2</v>
      </c>
      <c r="N58" s="15" t="str">
        <f>IF($I58=$B$39,IF(K58=1,$C$39,IF(K58=2,$D$39,IF(K58=3,$E$39,IF(K58=4,$F$39,IF(K58=5,$G$39,""))))),IF($I58=$B$40,IF(K58=1,$C$40,IF(K58=2,$D$40,IF(K58=3,$E$40,IF(K58=4,$F$40,IF(K58=5,$G$40,""))))),IF($I58=$B$41,IF(K58=1,$C$41,IF(K58=2,$D$41,IF(K58=3,$E$41,IF(K58=4,$F$41,IF(K58=5,$G$41,""))))),IF(K58=1,$C$42,IF(K58=2,$D$42,IF(K58=3,$E$42,IF(K58=4,$F$42,IF(K58=5,$G$42,""))))))))</f>
        <v>HB2</v>
      </c>
      <c r="P58" s="199"/>
      <c r="R58" s="191"/>
      <c r="W58" s="178"/>
    </row>
    <row r="59" spans="1:29" s="15" customFormat="1" x14ac:dyDescent="0.3">
      <c r="A59" s="209"/>
      <c r="B59" s="199" t="s">
        <v>662</v>
      </c>
      <c r="C59" s="191">
        <f>C52+$C$38/1440</f>
        <v>0.47916666666666657</v>
      </c>
      <c r="D59" s="15" t="s">
        <v>645</v>
      </c>
      <c r="E59" s="15" t="s">
        <v>663</v>
      </c>
      <c r="F59" s="15" t="s">
        <v>664</v>
      </c>
      <c r="G59" s="15" t="s">
        <v>659</v>
      </c>
      <c r="H59" s="178"/>
      <c r="O59" s="6"/>
      <c r="P59" s="196"/>
      <c r="R59" s="191"/>
      <c r="W59" s="178"/>
    </row>
    <row r="60" spans="1:29" s="15" customFormat="1" x14ac:dyDescent="0.3">
      <c r="B60" s="199" t="s">
        <v>665</v>
      </c>
      <c r="C60" s="191">
        <f>C58+$C$38/1440</f>
        <v>0.47916666666666657</v>
      </c>
      <c r="D60" s="15" t="s">
        <v>646</v>
      </c>
      <c r="E60" s="15" t="s">
        <v>666</v>
      </c>
      <c r="F60" s="15" t="s">
        <v>667</v>
      </c>
      <c r="G60" s="15" t="s">
        <v>661</v>
      </c>
      <c r="H60" s="178"/>
      <c r="P60" s="199"/>
      <c r="R60" s="191"/>
      <c r="W60" s="178"/>
    </row>
    <row r="61" spans="1:29" s="15" customFormat="1" x14ac:dyDescent="0.3">
      <c r="A61" s="218" t="s">
        <v>668</v>
      </c>
      <c r="B61" s="218"/>
      <c r="C61" s="200">
        <f>C60+15/1440</f>
        <v>0.48958333333333326</v>
      </c>
      <c r="D61" s="25" t="s">
        <v>694</v>
      </c>
      <c r="E61" s="25" t="s">
        <v>662</v>
      </c>
      <c r="F61" s="25" t="s">
        <v>665</v>
      </c>
      <c r="G61" s="25" t="s">
        <v>659</v>
      </c>
      <c r="H61" s="201"/>
      <c r="R61" s="191"/>
      <c r="W61" s="178"/>
    </row>
    <row r="62" spans="1:29" s="15" customFormat="1" x14ac:dyDescent="0.3"/>
    <row r="63" spans="1:29" s="15" customFormat="1" ht="14.4" customHeight="1" x14ac:dyDescent="0.3">
      <c r="B63" s="6" t="s">
        <v>93</v>
      </c>
      <c r="C63" s="6" t="s">
        <v>653</v>
      </c>
      <c r="D63" s="6" t="s">
        <v>654</v>
      </c>
      <c r="E63" s="6" t="s">
        <v>655</v>
      </c>
      <c r="F63" s="6" t="s">
        <v>656</v>
      </c>
      <c r="G63" s="6" t="s">
        <v>95</v>
      </c>
      <c r="H63" s="6"/>
      <c r="I63" s="236" t="s">
        <v>657</v>
      </c>
      <c r="J63" s="236"/>
      <c r="K63" s="236"/>
      <c r="L63" s="236"/>
      <c r="M63" s="236"/>
      <c r="N63" s="236"/>
      <c r="O63" s="25"/>
      <c r="P63"/>
      <c r="Q63" s="193"/>
      <c r="R63" s="193"/>
      <c r="S63" s="193"/>
      <c r="T63" s="193"/>
      <c r="U63" s="193"/>
      <c r="V63" s="193"/>
      <c r="W63" s="193"/>
      <c r="X63" s="194"/>
      <c r="Y63" s="194"/>
      <c r="Z63" s="194"/>
      <c r="AA63" s="194"/>
      <c r="AB63" s="194"/>
      <c r="AC63" s="194"/>
    </row>
    <row r="64" spans="1:29" s="15" customFormat="1" ht="14.4" customHeight="1" x14ac:dyDescent="0.3">
      <c r="A64" s="233" t="s">
        <v>658</v>
      </c>
      <c r="B64" s="15">
        <v>1</v>
      </c>
      <c r="C64" s="191">
        <f>C61+$C$38/1440+15/1440</f>
        <v>0.52083333333333326</v>
      </c>
      <c r="D64" s="15" t="str">
        <f>I64</f>
        <v>C</v>
      </c>
      <c r="E64" s="15" t="str">
        <f>M64</f>
        <v>A3</v>
      </c>
      <c r="F64" s="15" t="str">
        <f>N64</f>
        <v>NI3</v>
      </c>
      <c r="G64" s="15" t="s">
        <v>659</v>
      </c>
      <c r="H64" s="178"/>
      <c r="I64" s="15" t="s">
        <v>647</v>
      </c>
      <c r="J64" s="15">
        <v>1</v>
      </c>
      <c r="K64" s="15">
        <v>3</v>
      </c>
      <c r="L64" s="15" t="s">
        <v>660</v>
      </c>
      <c r="M64" s="15" t="str">
        <f>IF($I64=$B$39,IF(J64=1,$C$39,IF(J64=2,$D$39,IF(J64=3,$E$39,IF(J64=4,$F$39,IF(J64=5,$G$39,IF(J64=6,$H$39,"")))))),IF($I64=$B$40,IF(J64=1,$C$40,IF(J64=2,$D$40,IF(J64=3,$E$40,IF(J64=4,$F$40,IF(J64=5,$G$40,""))))),IF($I64=$B$41,IF(J64=1,$C$41,IF(J64=2,$D$41,IF(J64=3,$E$41,IF(J64=4,$F$41,IF(J64=5,$G$41,""))))),IF(J64=1,$C$42,IF(J64=2,$D$42,IF(J64=3,$E$42,IF(J64=4,$F$42,IF(J64=5,$G$42,""))))))))</f>
        <v>A3</v>
      </c>
      <c r="N64" s="15" t="str">
        <f>IF($I64=$B$39,IF(K64=1,$C$39,IF(K64=2,$D$39,IF(K64=3,$E$39,IF(K64=4,$F$39,IF(K64=5,$G$39,""))))),IF($I64=$B$40,IF(K64=1,$C$40,IF(K64=2,$D$40,IF(K64=3,$E$40,IF(K64=4,$F$40,IF(K64=5,$G$40,""))))),IF($I64=$B$41,IF(K64=1,$C$41,IF(K64=2,$D$41,IF(K64=3,$E$41,IF(K64=4,$F$41,IF(K64=5,$G$41,""))))),IF(K64=1,$C$42,IF(K64=2,$D$42,IF(K64=3,$E$42,IF(K64=4,$F$42,IF(K64=5,$G$42,""))))))))</f>
        <v>NI3</v>
      </c>
      <c r="O64" s="25"/>
      <c r="P64" s="196"/>
      <c r="R64" s="191"/>
      <c r="W64" s="178"/>
    </row>
    <row r="65" spans="1:23" s="15" customFormat="1" x14ac:dyDescent="0.3">
      <c r="A65" s="233"/>
      <c r="B65" s="15">
        <f t="shared" ref="B65:B71" si="11">B64+1</f>
        <v>2</v>
      </c>
      <c r="C65" s="191">
        <f>C64+$C$38/1440</f>
        <v>0.54166666666666663</v>
      </c>
      <c r="D65" s="15" t="str">
        <f t="shared" ref="D65:D69" si="12">I65</f>
        <v>C</v>
      </c>
      <c r="E65" s="15" t="str">
        <f t="shared" ref="E65:E69" si="13">M65</f>
        <v>A6</v>
      </c>
      <c r="F65" s="15" t="str">
        <f t="shared" ref="F65:F69" si="14">N65</f>
        <v>R1</v>
      </c>
      <c r="G65" s="15" t="s">
        <v>659</v>
      </c>
      <c r="H65" s="178"/>
      <c r="I65" s="15" t="s">
        <v>647</v>
      </c>
      <c r="J65" s="15">
        <v>2</v>
      </c>
      <c r="K65" s="15">
        <v>6</v>
      </c>
      <c r="L65" s="15" t="s">
        <v>660</v>
      </c>
      <c r="M65" s="15" t="str">
        <f t="shared" ref="M65:M69" si="15">IF($I65=$B$39,IF(J65=1,$C$39,IF(J65=2,$D$39,IF(J65=3,$E$39,IF(J65=4,$F$39,IF(J65=5,$G$39,IF(J65=6,$H$39,"")))))),IF($I65=$B$40,IF(J65=1,$C$40,IF(J65=2,$D$40,IF(J65=3,$E$40,IF(J65=4,$F$40,IF(J65=5,$G$40,""))))),IF($I65=$B$41,IF(J65=1,$C$41,IF(J65=2,$D$41,IF(J65=3,$E$41,IF(J65=4,$F$41,IF(J65=5,$G$41,""))))),IF(J65=1,$C$42,IF(J65=2,$D$42,IF(J65=3,$E$42,IF(J65=4,$F$42,IF(J65=5,$G$42,""))))))))</f>
        <v>A6</v>
      </c>
      <c r="N65" s="15" t="s">
        <v>108</v>
      </c>
      <c r="O65" s="25"/>
      <c r="P65" s="196"/>
      <c r="R65" s="191"/>
      <c r="W65" s="178"/>
    </row>
    <row r="66" spans="1:23" s="15" customFormat="1" x14ac:dyDescent="0.3">
      <c r="A66" s="233"/>
      <c r="B66" s="15">
        <f t="shared" si="11"/>
        <v>3</v>
      </c>
      <c r="C66" s="191">
        <f t="shared" ref="C66:C69" si="16">C65+$C$38/1440</f>
        <v>0.5625</v>
      </c>
      <c r="D66" s="15" t="str">
        <f t="shared" si="12"/>
        <v>C</v>
      </c>
      <c r="E66" s="15" t="str">
        <f t="shared" si="13"/>
        <v>NI3</v>
      </c>
      <c r="F66" s="15" t="str">
        <f t="shared" si="14"/>
        <v>M3</v>
      </c>
      <c r="G66" s="15" t="s">
        <v>659</v>
      </c>
      <c r="H66" s="178"/>
      <c r="I66" s="15" t="s">
        <v>647</v>
      </c>
      <c r="J66" s="15">
        <v>3</v>
      </c>
      <c r="K66" s="15">
        <v>4</v>
      </c>
      <c r="L66" s="15" t="s">
        <v>660</v>
      </c>
      <c r="M66" s="15" t="str">
        <f t="shared" si="15"/>
        <v>NI3</v>
      </c>
      <c r="N66" s="15" t="str">
        <f t="shared" ref="N66:N69" si="17">IF($I66=$B$39,IF(K66=1,$C$39,IF(K66=2,$D$39,IF(K66=3,$E$39,IF(K66=4,$F$39,IF(K66=5,$G$39,""))))),IF($I66=$B$40,IF(K66=1,$C$40,IF(K66=2,$D$40,IF(K66=3,$E$40,IF(K66=4,$F$40,IF(K66=5,$G$40,""))))),IF($I66=$B$41,IF(K66=1,$C$41,IF(K66=2,$D$41,IF(K66=3,$E$41,IF(K66=4,$F$41,IF(K66=5,$G$41,""))))),IF(K66=1,$C$42,IF(K66=2,$D$42,IF(K66=3,$E$42,IF(K66=4,$F$42,IF(K66=5,$G$42,""))))))))</f>
        <v>M3</v>
      </c>
      <c r="P66" s="196"/>
      <c r="R66" s="191"/>
      <c r="W66" s="178"/>
    </row>
    <row r="67" spans="1:23" s="15" customFormat="1" x14ac:dyDescent="0.3">
      <c r="A67" s="233"/>
      <c r="B67" s="15">
        <f t="shared" si="11"/>
        <v>4</v>
      </c>
      <c r="C67" s="191">
        <f t="shared" si="16"/>
        <v>0.58333333333333337</v>
      </c>
      <c r="D67" s="15" t="str">
        <f t="shared" si="12"/>
        <v>C</v>
      </c>
      <c r="E67" s="15" t="str">
        <f t="shared" si="13"/>
        <v>A6</v>
      </c>
      <c r="F67" s="15" t="str">
        <f t="shared" si="14"/>
        <v>HB3</v>
      </c>
      <c r="G67" s="15" t="s">
        <v>659</v>
      </c>
      <c r="H67" s="178"/>
      <c r="I67" s="15" t="s">
        <v>647</v>
      </c>
      <c r="J67" s="15">
        <v>2</v>
      </c>
      <c r="K67" s="15">
        <v>5</v>
      </c>
      <c r="L67" s="15" t="s">
        <v>660</v>
      </c>
      <c r="M67" s="15" t="str">
        <f t="shared" si="15"/>
        <v>A6</v>
      </c>
      <c r="N67" s="15" t="str">
        <f t="shared" si="17"/>
        <v>HB3</v>
      </c>
      <c r="P67" s="196"/>
      <c r="R67" s="191"/>
      <c r="W67" s="178"/>
    </row>
    <row r="68" spans="1:23" s="15" customFormat="1" x14ac:dyDescent="0.3">
      <c r="A68" s="233"/>
      <c r="B68" s="15">
        <f t="shared" si="11"/>
        <v>5</v>
      </c>
      <c r="C68" s="191">
        <f t="shared" si="16"/>
        <v>0.60416666666666674</v>
      </c>
      <c r="D68" s="15" t="str">
        <f t="shared" si="12"/>
        <v>C</v>
      </c>
      <c r="E68" s="15" t="str">
        <f t="shared" si="13"/>
        <v>A3</v>
      </c>
      <c r="F68" s="15" t="str">
        <f t="shared" si="14"/>
        <v>R1</v>
      </c>
      <c r="G68" s="15" t="s">
        <v>659</v>
      </c>
      <c r="H68" s="178"/>
      <c r="I68" s="15" t="s">
        <v>647</v>
      </c>
      <c r="J68" s="15">
        <v>1</v>
      </c>
      <c r="K68" s="15">
        <v>6</v>
      </c>
      <c r="L68" s="15" t="s">
        <v>660</v>
      </c>
      <c r="M68" s="15" t="str">
        <f t="shared" si="15"/>
        <v>A3</v>
      </c>
      <c r="N68" s="15" t="s">
        <v>108</v>
      </c>
      <c r="P68" s="196"/>
      <c r="R68" s="191"/>
      <c r="W68" s="178"/>
    </row>
    <row r="69" spans="1:23" s="15" customFormat="1" x14ac:dyDescent="0.3">
      <c r="A69" s="233"/>
      <c r="B69" s="197">
        <f t="shared" si="11"/>
        <v>6</v>
      </c>
      <c r="C69" s="213">
        <f t="shared" si="16"/>
        <v>0.62500000000000011</v>
      </c>
      <c r="D69" s="197" t="str">
        <f t="shared" si="12"/>
        <v>C</v>
      </c>
      <c r="E69" s="197" t="str">
        <f t="shared" si="13"/>
        <v>M3</v>
      </c>
      <c r="F69" s="197" t="str">
        <f t="shared" si="14"/>
        <v>HB3</v>
      </c>
      <c r="G69" s="197" t="s">
        <v>659</v>
      </c>
      <c r="H69" s="178"/>
      <c r="I69" s="197" t="s">
        <v>647</v>
      </c>
      <c r="J69" s="197">
        <v>4</v>
      </c>
      <c r="K69" s="197">
        <v>5</v>
      </c>
      <c r="L69" s="197" t="s">
        <v>660</v>
      </c>
      <c r="M69" s="197" t="str">
        <f t="shared" si="15"/>
        <v>M3</v>
      </c>
      <c r="N69" s="197" t="str">
        <f t="shared" si="17"/>
        <v>HB3</v>
      </c>
      <c r="O69" s="6"/>
      <c r="P69" s="196"/>
      <c r="R69" s="191"/>
      <c r="W69" s="178"/>
    </row>
    <row r="70" spans="1:23" s="15" customFormat="1" x14ac:dyDescent="0.3">
      <c r="A70" s="233"/>
      <c r="B70" s="15">
        <f t="shared" si="11"/>
        <v>7</v>
      </c>
      <c r="C70" s="191">
        <f>C64</f>
        <v>0.52083333333333326</v>
      </c>
      <c r="D70" s="15" t="str">
        <f>I70</f>
        <v>D</v>
      </c>
      <c r="E70" s="15" t="str">
        <f>M70</f>
        <v>A5</v>
      </c>
      <c r="F70" s="15" t="str">
        <f>N70</f>
        <v>NI4</v>
      </c>
      <c r="G70" s="15" t="s">
        <v>661</v>
      </c>
      <c r="H70" s="178"/>
      <c r="I70" s="15" t="s">
        <v>648</v>
      </c>
      <c r="J70" s="15">
        <v>1</v>
      </c>
      <c r="K70" s="15">
        <v>3</v>
      </c>
      <c r="L70" s="15" t="s">
        <v>660</v>
      </c>
      <c r="M70" s="15" t="str">
        <f>IF($I70=$B$39,IF(J70=1,$C$39,IF(J70=2,$D$39,IF(J70=3,$E$39,IF(J70=4,$F$39,IF(J70=5,$G$39,IF(J70=6,$H$39,"")))))),IF($I70=$B$40,IF(J70=1,$C$40,IF(J70=2,$D$40,IF(J70=3,$E$40,IF(J70=4,$F$40,IF(J70=5,$G$40,""))))),IF($I70=$B$41,IF(J70=1,$C$41,IF(J70=2,$D$41,IF(J70=3,$E$41,IF(J70=4,$F$41,IF(J70=5,$G$41,""))))),IF(J70=1,$C$42,IF(J70=2,$D$42,IF(J70=3,$E$42,IF(J70=4,$F$42,IF(J70=5,$G$42,""))))))))</f>
        <v>A5</v>
      </c>
      <c r="N70" s="15" t="str">
        <f>IF($I70=$B$39,IF(K70=1,$C$39,IF(K70=2,$D$39,IF(K70=3,$E$39,IF(K70=4,$F$39,IF(K70=5,$G$39,""))))),IF($I70=$B$40,IF(K70=1,$C$40,IF(K70=2,$D$40,IF(K70=3,$E$40,IF(K70=4,$F$40,IF(K70=5,$G$40,""))))),IF($I70=$B$41,IF(K70=1,$C$41,IF(K70=2,$D$41,IF(K70=3,$E$41,IF(K70=4,$F$41,IF(K70=5,$G$41,""))))),IF(K70=1,$C$42,IF(K70=2,$D$42,IF(K70=3,$E$42,IF(K70=4,$F$42,IF(K70=5,$G$42,""))))))))</f>
        <v>NI4</v>
      </c>
      <c r="P70" s="196"/>
      <c r="R70" s="191"/>
      <c r="W70" s="178"/>
    </row>
    <row r="71" spans="1:23" s="15" customFormat="1" x14ac:dyDescent="0.3">
      <c r="A71" s="233"/>
      <c r="B71" s="15">
        <f t="shared" si="11"/>
        <v>8</v>
      </c>
      <c r="C71" s="191">
        <f>C65</f>
        <v>0.54166666666666663</v>
      </c>
      <c r="D71" s="15" t="str">
        <f t="shared" ref="D71:D74" si="18">I71</f>
        <v>D</v>
      </c>
      <c r="E71" s="15" t="str">
        <f t="shared" ref="E71:E74" si="19">M71</f>
        <v>W2</v>
      </c>
      <c r="F71" s="15" t="str">
        <f t="shared" ref="F71:F74" si="20">N71</f>
        <v>M4</v>
      </c>
      <c r="G71" s="15" t="s">
        <v>661</v>
      </c>
      <c r="H71" s="178"/>
      <c r="I71" s="15" t="s">
        <v>648</v>
      </c>
      <c r="J71" s="15">
        <v>2</v>
      </c>
      <c r="K71" s="15">
        <v>4</v>
      </c>
      <c r="L71" s="15" t="s">
        <v>660</v>
      </c>
      <c r="M71" s="15" t="str">
        <f t="shared" ref="M71:M74" si="21">IF($I71=$B$39,IF(J71=1,$C$39,IF(J71=2,$D$39,IF(J71=3,$E$39,IF(J71=4,$F$39,IF(J71=5,$G$39,IF(J71=6,$H$39,"")))))),IF($I71=$B$40,IF(J71=1,$C$40,IF(J71=2,$D$40,IF(J71=3,$E$40,IF(J71=4,$F$40,IF(J71=5,$G$40,""))))),IF($I71=$B$41,IF(J71=1,$C$41,IF(J71=2,$D$41,IF(J71=3,$E$41,IF(J71=4,$F$41,IF(J71=5,$G$41,""))))),IF(J71=1,$C$42,IF(J71=2,$D$42,IF(J71=3,$E$42,IF(J71=4,$F$42,IF(J71=5,$G$42,""))))))))</f>
        <v>W2</v>
      </c>
      <c r="N71" s="15" t="str">
        <f t="shared" ref="N71:N74" si="22">IF($I71=$B$39,IF(K71=1,$C$39,IF(K71=2,$D$39,IF(K71=3,$E$39,IF(K71=4,$F$39,IF(K71=5,$G$39,""))))),IF($I71=$B$40,IF(K71=1,$C$40,IF(K71=2,$D$40,IF(K71=3,$E$40,IF(K71=4,$F$40,IF(K71=5,$G$40,""))))),IF($I71=$B$41,IF(K71=1,$C$41,IF(K71=2,$D$41,IF(K71=3,$E$41,IF(K71=4,$F$41,IF(K71=5,$G$41,""))))),IF(K71=1,$C$42,IF(K71=2,$D$42,IF(K71=3,$E$42,IF(K71=4,$F$42,IF(K71=5,$G$42,""))))))))</f>
        <v>M4</v>
      </c>
      <c r="P71" s="196"/>
      <c r="R71" s="191"/>
      <c r="W71" s="178"/>
    </row>
    <row r="72" spans="1:23" s="15" customFormat="1" x14ac:dyDescent="0.3">
      <c r="A72" s="233"/>
      <c r="B72" s="15">
        <f t="shared" ref="B72:B74" si="23">B71+1</f>
        <v>9</v>
      </c>
      <c r="C72" s="191">
        <f>C66</f>
        <v>0.5625</v>
      </c>
      <c r="D72" s="15" t="str">
        <f t="shared" si="18"/>
        <v>D</v>
      </c>
      <c r="E72" s="15" t="str">
        <f t="shared" si="19"/>
        <v>NI4</v>
      </c>
      <c r="F72" s="15" t="str">
        <f t="shared" si="20"/>
        <v>HB4</v>
      </c>
      <c r="G72" s="15" t="s">
        <v>661</v>
      </c>
      <c r="H72" s="178"/>
      <c r="I72" s="15" t="s">
        <v>648</v>
      </c>
      <c r="J72" s="15">
        <v>3</v>
      </c>
      <c r="K72" s="15">
        <v>5</v>
      </c>
      <c r="L72" s="15" t="s">
        <v>660</v>
      </c>
      <c r="M72" s="15" t="str">
        <f t="shared" si="21"/>
        <v>NI4</v>
      </c>
      <c r="N72" s="15" t="str">
        <f t="shared" si="22"/>
        <v>HB4</v>
      </c>
      <c r="P72" s="196"/>
      <c r="R72" s="191"/>
      <c r="W72" s="178"/>
    </row>
    <row r="73" spans="1:23" s="15" customFormat="1" x14ac:dyDescent="0.3">
      <c r="A73" s="233"/>
      <c r="B73" s="15">
        <f t="shared" si="23"/>
        <v>10</v>
      </c>
      <c r="C73" s="191">
        <f>C67</f>
        <v>0.58333333333333337</v>
      </c>
      <c r="D73" s="15" t="str">
        <f t="shared" si="18"/>
        <v>D</v>
      </c>
      <c r="E73" s="15" t="str">
        <f t="shared" si="19"/>
        <v>A5</v>
      </c>
      <c r="F73" s="15" t="str">
        <f t="shared" si="20"/>
        <v>W2</v>
      </c>
      <c r="G73" s="15" t="s">
        <v>661</v>
      </c>
      <c r="H73" s="178"/>
      <c r="I73" s="15" t="s">
        <v>648</v>
      </c>
      <c r="J73" s="15">
        <v>1</v>
      </c>
      <c r="K73" s="15">
        <v>2</v>
      </c>
      <c r="L73" s="15" t="s">
        <v>660</v>
      </c>
      <c r="M73" s="15" t="str">
        <f t="shared" si="21"/>
        <v>A5</v>
      </c>
      <c r="N73" s="15" t="str">
        <f t="shared" si="22"/>
        <v>W2</v>
      </c>
      <c r="P73" s="196"/>
      <c r="R73" s="191"/>
      <c r="W73" s="178"/>
    </row>
    <row r="74" spans="1:23" s="15" customFormat="1" x14ac:dyDescent="0.3">
      <c r="A74" s="233"/>
      <c r="B74" s="15">
        <f t="shared" si="23"/>
        <v>11</v>
      </c>
      <c r="C74" s="191">
        <f>C68</f>
        <v>0.60416666666666674</v>
      </c>
      <c r="D74" s="15" t="str">
        <f t="shared" si="18"/>
        <v>D</v>
      </c>
      <c r="E74" s="15" t="str">
        <f t="shared" si="19"/>
        <v>M4</v>
      </c>
      <c r="F74" s="15" t="str">
        <f t="shared" si="20"/>
        <v>HB4</v>
      </c>
      <c r="G74" s="15" t="s">
        <v>661</v>
      </c>
      <c r="H74" s="178"/>
      <c r="I74" s="15" t="s">
        <v>648</v>
      </c>
      <c r="J74" s="15">
        <v>4</v>
      </c>
      <c r="K74" s="15">
        <v>5</v>
      </c>
      <c r="L74" s="15" t="s">
        <v>660</v>
      </c>
      <c r="M74" s="15" t="str">
        <f t="shared" si="21"/>
        <v>M4</v>
      </c>
      <c r="N74" s="15" t="str">
        <f t="shared" si="22"/>
        <v>HB4</v>
      </c>
      <c r="P74" s="199"/>
      <c r="R74" s="191"/>
      <c r="W74" s="178"/>
    </row>
    <row r="75" spans="1:23" s="15" customFormat="1" x14ac:dyDescent="0.3">
      <c r="A75" s="209"/>
      <c r="B75" s="199" t="s">
        <v>662</v>
      </c>
      <c r="C75" s="191">
        <f>C69+$C$38/1440</f>
        <v>0.64583333333333348</v>
      </c>
      <c r="D75" s="15" t="s">
        <v>647</v>
      </c>
      <c r="E75" s="15" t="s">
        <v>670</v>
      </c>
      <c r="F75" s="15" t="s">
        <v>671</v>
      </c>
      <c r="G75" s="15" t="s">
        <v>659</v>
      </c>
      <c r="H75" s="178"/>
      <c r="O75" s="6"/>
      <c r="P75" s="196"/>
      <c r="R75" s="191"/>
      <c r="W75" s="178"/>
    </row>
    <row r="76" spans="1:23" s="15" customFormat="1" x14ac:dyDescent="0.3">
      <c r="B76" s="199" t="s">
        <v>665</v>
      </c>
      <c r="C76" s="191">
        <f>C74+$C$38/1440</f>
        <v>0.62500000000000011</v>
      </c>
      <c r="D76" s="15" t="s">
        <v>648</v>
      </c>
      <c r="E76" s="15" t="s">
        <v>672</v>
      </c>
      <c r="F76" s="15" t="s">
        <v>673</v>
      </c>
      <c r="G76" s="15" t="s">
        <v>661</v>
      </c>
      <c r="H76" s="178"/>
      <c r="P76" s="199"/>
      <c r="R76" s="191"/>
      <c r="W76" s="178"/>
    </row>
    <row r="77" spans="1:23" s="15" customFormat="1" x14ac:dyDescent="0.3">
      <c r="A77" s="218" t="s">
        <v>668</v>
      </c>
      <c r="B77" s="218"/>
      <c r="C77" s="200">
        <f>C75+15/1440</f>
        <v>0.65625000000000011</v>
      </c>
      <c r="D77" s="25" t="s">
        <v>695</v>
      </c>
      <c r="E77" s="25" t="s">
        <v>662</v>
      </c>
      <c r="F77" s="25" t="s">
        <v>665</v>
      </c>
      <c r="G77" s="25" t="s">
        <v>659</v>
      </c>
      <c r="H77" s="201"/>
      <c r="R77" s="191"/>
      <c r="W77" s="178"/>
    </row>
    <row r="78" spans="1:23" s="15" customFormat="1" x14ac:dyDescent="0.3">
      <c r="A78" s="25"/>
      <c r="B78" s="25"/>
      <c r="C78" s="200"/>
      <c r="D78" s="25"/>
      <c r="E78" s="25"/>
      <c r="F78" s="25"/>
      <c r="G78" s="25"/>
      <c r="H78" s="201"/>
      <c r="R78" s="191"/>
      <c r="W78" s="178"/>
    </row>
    <row r="79" spans="1:23" s="15" customFormat="1" x14ac:dyDescent="0.3">
      <c r="A79" s="30"/>
      <c r="B79" s="202"/>
      <c r="C79" s="203"/>
      <c r="D79" s="203"/>
      <c r="E79" s="203"/>
      <c r="F79" s="203"/>
      <c r="G79" s="203"/>
      <c r="H79" s="203"/>
      <c r="I79" s="203"/>
      <c r="J79" s="30"/>
      <c r="K79" s="30"/>
      <c r="L79" s="30"/>
      <c r="M79" s="30"/>
      <c r="N79" s="30"/>
      <c r="O79" s="30"/>
      <c r="P79" s="30"/>
    </row>
    <row r="80" spans="1:23" s="15" customFormat="1" x14ac:dyDescent="0.3">
      <c r="A80" s="177" t="s">
        <v>632</v>
      </c>
      <c r="B80" s="56" t="s">
        <v>688</v>
      </c>
      <c r="E80" s="177" t="s">
        <v>634</v>
      </c>
      <c r="F80" s="15">
        <v>9</v>
      </c>
      <c r="H80" s="177" t="s">
        <v>674</v>
      </c>
      <c r="I80" s="189" t="s">
        <v>682</v>
      </c>
      <c r="J80" s="181"/>
      <c r="K80" s="181"/>
      <c r="L80" s="181"/>
      <c r="M80" s="181"/>
      <c r="N80" s="181"/>
      <c r="O80" s="181"/>
    </row>
    <row r="81" spans="1:15" s="15" customFormat="1" x14ac:dyDescent="0.3">
      <c r="A81" s="14" t="s">
        <v>636</v>
      </c>
      <c r="B81" s="235">
        <v>45703</v>
      </c>
      <c r="C81" s="235"/>
      <c r="E81" s="177" t="s">
        <v>637</v>
      </c>
      <c r="F81" s="15">
        <f>MAX(B91:B102)+3</f>
        <v>12</v>
      </c>
      <c r="H81" s="56"/>
      <c r="I81" s="181"/>
      <c r="J81" s="181"/>
      <c r="K81" s="181"/>
      <c r="L81" s="181"/>
      <c r="M81" s="181"/>
      <c r="N81" s="181"/>
      <c r="O81" s="181"/>
    </row>
    <row r="82" spans="1:15" s="15" customFormat="1" x14ac:dyDescent="0.3">
      <c r="A82" s="177" t="s">
        <v>638</v>
      </c>
      <c r="B82" s="56" t="s">
        <v>683</v>
      </c>
      <c r="H82" s="56"/>
    </row>
    <row r="83" spans="1:15" s="15" customFormat="1" x14ac:dyDescent="0.3">
      <c r="A83" s="234" t="s">
        <v>640</v>
      </c>
      <c r="B83" s="234"/>
      <c r="C83" s="44">
        <v>0.375</v>
      </c>
      <c r="E83" s="177" t="s">
        <v>641</v>
      </c>
      <c r="F83" s="191">
        <f>C102+(C84)/1440</f>
        <v>0.60416666666666674</v>
      </c>
      <c r="H83" s="56"/>
      <c r="I83" s="181"/>
      <c r="J83" s="181"/>
      <c r="K83" s="181"/>
      <c r="L83" s="181"/>
      <c r="M83" s="181"/>
      <c r="N83" s="181"/>
      <c r="O83" s="181"/>
    </row>
    <row r="84" spans="1:15" s="15" customFormat="1" x14ac:dyDescent="0.3">
      <c r="A84" s="234" t="s">
        <v>642</v>
      </c>
      <c r="B84" s="234"/>
      <c r="C84" s="45">
        <v>30</v>
      </c>
      <c r="D84" s="56" t="s">
        <v>643</v>
      </c>
      <c r="H84" s="177"/>
    </row>
    <row r="85" spans="1:15" x14ac:dyDescent="0.3">
      <c r="A85" s="14" t="s">
        <v>644</v>
      </c>
      <c r="B85" s="25" t="s">
        <v>645</v>
      </c>
      <c r="C85" s="15" t="s">
        <v>65</v>
      </c>
      <c r="D85" s="15" t="s">
        <v>24</v>
      </c>
      <c r="E85" s="15" t="s">
        <v>26</v>
      </c>
      <c r="F85" s="15" t="s">
        <v>18</v>
      </c>
      <c r="G85" s="15" t="s">
        <v>67</v>
      </c>
      <c r="H85" s="15"/>
      <c r="I85" s="15"/>
      <c r="J85" s="25"/>
      <c r="K85" s="25"/>
      <c r="L85" s="25"/>
      <c r="M85" s="25"/>
      <c r="N85" s="25"/>
    </row>
    <row r="86" spans="1:15" x14ac:dyDescent="0.3">
      <c r="A86" s="14" t="s">
        <v>644</v>
      </c>
      <c r="B86" s="25" t="s">
        <v>646</v>
      </c>
      <c r="C86" s="15" t="s">
        <v>66</v>
      </c>
      <c r="D86" s="15" t="s">
        <v>25</v>
      </c>
      <c r="E86" s="15" t="s">
        <v>27</v>
      </c>
      <c r="F86" s="15" t="s">
        <v>23</v>
      </c>
      <c r="G86" s="15"/>
      <c r="H86" s="15"/>
      <c r="I86" s="15"/>
      <c r="J86" s="25"/>
      <c r="K86" s="25"/>
      <c r="L86" s="25"/>
      <c r="M86" s="25"/>
      <c r="N86" s="25"/>
    </row>
    <row r="87" spans="1:15" x14ac:dyDescent="0.3">
      <c r="A87" s="14" t="s">
        <v>649</v>
      </c>
      <c r="B87" s="56" t="s">
        <v>650</v>
      </c>
      <c r="C87" s="15"/>
      <c r="D87" s="15"/>
      <c r="E87" s="15"/>
      <c r="F87" s="15"/>
      <c r="G87" s="15"/>
      <c r="H87" s="15"/>
      <c r="I87" s="14"/>
      <c r="J87" s="25"/>
      <c r="K87" s="15"/>
      <c r="L87" s="15"/>
      <c r="M87" s="15"/>
      <c r="N87" s="15"/>
      <c r="O87" s="25"/>
    </row>
    <row r="88" spans="1:15" s="15" customFormat="1" x14ac:dyDescent="0.3">
      <c r="A88" s="177" t="s">
        <v>651</v>
      </c>
      <c r="B88" s="56" t="s">
        <v>675</v>
      </c>
      <c r="C88" s="56"/>
      <c r="I88" s="25"/>
      <c r="J88" s="25"/>
      <c r="K88" s="25"/>
      <c r="L88" s="25"/>
      <c r="M88" s="25"/>
      <c r="N88" s="25"/>
    </row>
    <row r="89" spans="1:15" ht="14.4" customHeight="1" x14ac:dyDescent="0.3">
      <c r="A89" s="15"/>
      <c r="B89" s="15"/>
      <c r="C89" s="15"/>
      <c r="D89" s="15"/>
      <c r="E89" s="15"/>
      <c r="F89" s="15"/>
      <c r="G89" s="15"/>
      <c r="H89" s="15"/>
      <c r="I89" s="15"/>
      <c r="J89" s="15"/>
      <c r="K89" s="15"/>
      <c r="L89" s="15"/>
      <c r="M89" s="15"/>
      <c r="N89" s="15"/>
    </row>
    <row r="90" spans="1:15" x14ac:dyDescent="0.3">
      <c r="A90" s="15"/>
      <c r="B90" s="6" t="s">
        <v>93</v>
      </c>
      <c r="C90" s="6" t="s">
        <v>653</v>
      </c>
      <c r="D90" s="6" t="s">
        <v>654</v>
      </c>
      <c r="E90" s="6" t="s">
        <v>655</v>
      </c>
      <c r="F90" s="6" t="s">
        <v>656</v>
      </c>
      <c r="G90" s="6" t="s">
        <v>95</v>
      </c>
      <c r="H90" s="6"/>
      <c r="I90" s="236" t="s">
        <v>657</v>
      </c>
      <c r="J90" s="236"/>
      <c r="K90" s="236"/>
      <c r="L90" s="236"/>
      <c r="M90" s="236"/>
      <c r="N90" s="236"/>
    </row>
    <row r="91" spans="1:15" ht="14.4" customHeight="1" x14ac:dyDescent="0.3">
      <c r="A91" s="233" t="s">
        <v>658</v>
      </c>
      <c r="B91" s="15">
        <v>1</v>
      </c>
      <c r="C91" s="191">
        <f>$C83</f>
        <v>0.375</v>
      </c>
      <c r="D91" s="15" t="str">
        <f>I91</f>
        <v>A</v>
      </c>
      <c r="E91" s="15" t="str">
        <f>M91</f>
        <v>M1</v>
      </c>
      <c r="F91" s="15" t="str">
        <f>N91</f>
        <v>HB1</v>
      </c>
      <c r="G91" s="15" t="s">
        <v>97</v>
      </c>
      <c r="H91" s="178"/>
      <c r="I91" s="15" t="s">
        <v>645</v>
      </c>
      <c r="J91" s="15">
        <v>1</v>
      </c>
      <c r="K91" s="15">
        <v>3</v>
      </c>
      <c r="L91" s="15" t="s">
        <v>660</v>
      </c>
      <c r="M91" s="15" t="str">
        <f t="shared" ref="M91:N95" si="24">IF($I91=$B$85,IF(J91=1,$C$85,IF(J91=2,$D$85,IF(J91=3,$E$85,IF(J91=4,$F$85,IF(J91=5,$G$85,""))))),IF($I91=$B$86,IF(J91=1,$C$86,IF(J91=2,$D$86,IF(J91=3,$E$86,IF(J91=4,$F$86,IF(J91=5,$G$86,""))))),IF($I91=$B$87,IF(J91=1,$C$87,IF(J91=2,$D$87,IF(J91=3,$E$87,IF(J91=4,$F$87,IF(J91=5,$G$87,""))))),IF(J91=1,$C$88,IF(J91=2,$D$88,IF(J91=3,$E$88,IF(J91=4,$F$88,IF(J91=5,$G$88,""))))))))</f>
        <v>M1</v>
      </c>
      <c r="N91" s="15" t="str">
        <f t="shared" si="24"/>
        <v>HB1</v>
      </c>
    </row>
    <row r="92" spans="1:15" x14ac:dyDescent="0.3">
      <c r="A92" s="233"/>
      <c r="B92" s="15">
        <f t="shared" ref="B92:B100" si="25">B91+1</f>
        <v>2</v>
      </c>
      <c r="C92" s="191">
        <f>C91+$C$84/1440</f>
        <v>0.39583333333333331</v>
      </c>
      <c r="D92" s="15" t="str">
        <f t="shared" ref="D92:D95" si="26">I92</f>
        <v>A</v>
      </c>
      <c r="E92" s="15" t="str">
        <f t="shared" ref="E92:E95" si="27">M92</f>
        <v>A1</v>
      </c>
      <c r="F92" s="15" t="str">
        <f t="shared" ref="F92:F95" si="28">N92</f>
        <v>HB3</v>
      </c>
      <c r="G92" s="15" t="s">
        <v>97</v>
      </c>
      <c r="H92" s="178"/>
      <c r="I92" s="15" t="s">
        <v>645</v>
      </c>
      <c r="J92" s="15">
        <v>2</v>
      </c>
      <c r="K92" s="15">
        <v>4</v>
      </c>
      <c r="L92" s="15" t="s">
        <v>660</v>
      </c>
      <c r="M92" s="15" t="str">
        <f t="shared" si="24"/>
        <v>A1</v>
      </c>
      <c r="N92" s="15" t="str">
        <f t="shared" si="24"/>
        <v>HB3</v>
      </c>
    </row>
    <row r="93" spans="1:15" x14ac:dyDescent="0.3">
      <c r="A93" s="233"/>
      <c r="B93" s="15">
        <f t="shared" si="25"/>
        <v>3</v>
      </c>
      <c r="C93" s="191">
        <f t="shared" ref="C93:C100" si="29">C92+$C$84/1440</f>
        <v>0.41666666666666663</v>
      </c>
      <c r="D93" s="15" t="str">
        <f t="shared" si="26"/>
        <v>A</v>
      </c>
      <c r="E93" s="15" t="str">
        <f t="shared" si="27"/>
        <v>HB1</v>
      </c>
      <c r="F93" s="15" t="str">
        <f t="shared" si="28"/>
        <v>M3</v>
      </c>
      <c r="G93" s="15" t="s">
        <v>97</v>
      </c>
      <c r="H93" s="178"/>
      <c r="I93" s="15" t="s">
        <v>645</v>
      </c>
      <c r="J93" s="15">
        <v>3</v>
      </c>
      <c r="K93" s="15">
        <v>5</v>
      </c>
      <c r="L93" s="15" t="s">
        <v>660</v>
      </c>
      <c r="M93" s="15" t="str">
        <f t="shared" si="24"/>
        <v>HB1</v>
      </c>
      <c r="N93" s="15" t="str">
        <f t="shared" si="24"/>
        <v>M3</v>
      </c>
    </row>
    <row r="94" spans="1:15" x14ac:dyDescent="0.3">
      <c r="A94" s="233"/>
      <c r="B94" s="15">
        <f t="shared" si="25"/>
        <v>4</v>
      </c>
      <c r="C94" s="191">
        <f t="shared" si="29"/>
        <v>0.43749999999999994</v>
      </c>
      <c r="D94" s="15" t="str">
        <f t="shared" si="26"/>
        <v>A</v>
      </c>
      <c r="E94" s="15" t="str">
        <f t="shared" si="27"/>
        <v>M1</v>
      </c>
      <c r="F94" s="15" t="str">
        <f t="shared" si="28"/>
        <v>A1</v>
      </c>
      <c r="G94" s="15" t="s">
        <v>97</v>
      </c>
      <c r="H94" s="178"/>
      <c r="I94" s="15" t="s">
        <v>645</v>
      </c>
      <c r="J94" s="15">
        <v>1</v>
      </c>
      <c r="K94" s="15">
        <v>2</v>
      </c>
      <c r="L94" s="15" t="s">
        <v>660</v>
      </c>
      <c r="M94" s="15" t="str">
        <f t="shared" si="24"/>
        <v>M1</v>
      </c>
      <c r="N94" s="15" t="str">
        <f t="shared" si="24"/>
        <v>A1</v>
      </c>
    </row>
    <row r="95" spans="1:15" x14ac:dyDescent="0.3">
      <c r="A95" s="233"/>
      <c r="B95" s="15">
        <f t="shared" si="25"/>
        <v>5</v>
      </c>
      <c r="C95" s="191">
        <f t="shared" si="29"/>
        <v>0.45833333333333326</v>
      </c>
      <c r="D95" s="15" t="str">
        <f t="shared" si="26"/>
        <v>A</v>
      </c>
      <c r="E95" s="15" t="str">
        <f t="shared" si="27"/>
        <v>HB3</v>
      </c>
      <c r="F95" s="15" t="str">
        <f t="shared" si="28"/>
        <v>M3</v>
      </c>
      <c r="G95" s="15" t="s">
        <v>97</v>
      </c>
      <c r="H95" s="178"/>
      <c r="I95" s="15" t="s">
        <v>645</v>
      </c>
      <c r="J95" s="15">
        <v>4</v>
      </c>
      <c r="K95" s="15">
        <v>5</v>
      </c>
      <c r="L95" s="15" t="s">
        <v>660</v>
      </c>
      <c r="M95" s="15" t="str">
        <f t="shared" si="24"/>
        <v>HB3</v>
      </c>
      <c r="N95" s="15" t="str">
        <f t="shared" si="24"/>
        <v>M3</v>
      </c>
    </row>
    <row r="96" spans="1:15" x14ac:dyDescent="0.3">
      <c r="A96" s="209"/>
      <c r="B96" s="199" t="s">
        <v>662</v>
      </c>
      <c r="C96" s="191">
        <f>C95+$C$84/1440</f>
        <v>0.47916666666666657</v>
      </c>
      <c r="D96" s="15" t="s">
        <v>645</v>
      </c>
      <c r="E96" s="15" t="s">
        <v>663</v>
      </c>
      <c r="F96" s="15" t="s">
        <v>664</v>
      </c>
      <c r="G96" s="15" t="s">
        <v>97</v>
      </c>
      <c r="H96" s="178"/>
      <c r="I96" s="15"/>
      <c r="J96" s="15"/>
      <c r="K96" s="15"/>
      <c r="L96" s="15"/>
      <c r="M96" s="15"/>
      <c r="N96" s="15"/>
    </row>
    <row r="97" spans="1:21" ht="14.4" customHeight="1" x14ac:dyDescent="0.3">
      <c r="A97" s="233" t="s">
        <v>658</v>
      </c>
      <c r="B97" s="15">
        <f>B95+1</f>
        <v>6</v>
      </c>
      <c r="C97" s="191">
        <f>C96+15/1440</f>
        <v>0.48958333333333326</v>
      </c>
      <c r="D97" s="15" t="str">
        <f t="shared" ref="D97:D100" si="30">I97</f>
        <v>B</v>
      </c>
      <c r="E97" s="15" t="str">
        <f t="shared" ref="E97:E100" si="31">M97</f>
        <v>M2</v>
      </c>
      <c r="F97" s="15" t="str">
        <f t="shared" ref="F97:F100" si="32">N97</f>
        <v>A3</v>
      </c>
      <c r="G97" s="15" t="s">
        <v>97</v>
      </c>
      <c r="H97" s="178"/>
      <c r="I97" s="15" t="s">
        <v>646</v>
      </c>
      <c r="J97" s="15">
        <v>1</v>
      </c>
      <c r="K97" s="15">
        <v>2</v>
      </c>
      <c r="L97" s="15" t="s">
        <v>660</v>
      </c>
      <c r="M97" s="15" t="str">
        <f t="shared" ref="M97:N100" si="33">IF($I97=$B$85,IF(J97=1,$C$85,IF(J97=2,$D$85,IF(J97=3,$E$85,IF(J97=4,$F$85,IF(J97=5,$G$85,""))))),IF($I97=$B$86,IF(J97=1,$C$86,IF(J97=2,$D$86,IF(J97=3,$E$86,IF(J97=4,$F$86,IF(J97=5,$G$86,""))))),IF($I97=$B$87,IF(J97=1,$C$87,IF(J97=2,$D$87,IF(J97=3,$E$87,IF(J97=4,$F$87,IF(J97=5,$G$87,""))))),IF(J97=1,$C$88,IF(J97=2,$D$88,IF(J97=3,$E$88,IF(J97=4,$F$88,IF(J97=5,$G$88,""))))))))</f>
        <v>M2</v>
      </c>
      <c r="N97" s="15" t="str">
        <f t="shared" si="33"/>
        <v>A3</v>
      </c>
    </row>
    <row r="98" spans="1:21" x14ac:dyDescent="0.3">
      <c r="A98" s="233"/>
      <c r="B98" s="15">
        <f t="shared" si="25"/>
        <v>7</v>
      </c>
      <c r="C98" s="191">
        <f t="shared" si="29"/>
        <v>0.51041666666666663</v>
      </c>
      <c r="D98" s="15" t="str">
        <f t="shared" si="30"/>
        <v>B</v>
      </c>
      <c r="E98" s="15" t="str">
        <f t="shared" si="31"/>
        <v>A2</v>
      </c>
      <c r="F98" s="15" t="str">
        <f t="shared" si="32"/>
        <v>HB2</v>
      </c>
      <c r="G98" s="15" t="s">
        <v>97</v>
      </c>
      <c r="H98" s="178"/>
      <c r="I98" s="15" t="s">
        <v>646</v>
      </c>
      <c r="J98" s="15">
        <v>3</v>
      </c>
      <c r="K98" s="15">
        <v>4</v>
      </c>
      <c r="L98" s="15" t="s">
        <v>660</v>
      </c>
      <c r="M98" s="15" t="str">
        <f t="shared" si="33"/>
        <v>A2</v>
      </c>
      <c r="N98" s="15" t="str">
        <f t="shared" si="33"/>
        <v>HB2</v>
      </c>
    </row>
    <row r="99" spans="1:21" x14ac:dyDescent="0.3">
      <c r="A99" s="233"/>
      <c r="B99" s="15">
        <f t="shared" si="25"/>
        <v>8</v>
      </c>
      <c r="C99" s="191">
        <f t="shared" si="29"/>
        <v>0.53125</v>
      </c>
      <c r="D99" s="15" t="str">
        <f t="shared" si="30"/>
        <v>B</v>
      </c>
      <c r="E99" s="15" t="str">
        <f t="shared" si="31"/>
        <v>M2</v>
      </c>
      <c r="F99" s="15" t="str">
        <f t="shared" si="32"/>
        <v>A2</v>
      </c>
      <c r="G99" s="15" t="s">
        <v>97</v>
      </c>
      <c r="H99" s="178"/>
      <c r="I99" s="15" t="s">
        <v>646</v>
      </c>
      <c r="J99" s="15">
        <v>1</v>
      </c>
      <c r="K99" s="15">
        <v>3</v>
      </c>
      <c r="L99" s="15" t="s">
        <v>660</v>
      </c>
      <c r="M99" s="15" t="str">
        <f t="shared" si="33"/>
        <v>M2</v>
      </c>
      <c r="N99" s="15" t="str">
        <f t="shared" si="33"/>
        <v>A2</v>
      </c>
    </row>
    <row r="100" spans="1:21" x14ac:dyDescent="0.3">
      <c r="A100" s="233"/>
      <c r="B100" s="15">
        <f t="shared" si="25"/>
        <v>9</v>
      </c>
      <c r="C100" s="191">
        <f t="shared" si="29"/>
        <v>0.55208333333333337</v>
      </c>
      <c r="D100" s="15" t="str">
        <f t="shared" si="30"/>
        <v>B</v>
      </c>
      <c r="E100" s="15" t="str">
        <f t="shared" si="31"/>
        <v>A3</v>
      </c>
      <c r="F100" s="15" t="str">
        <f t="shared" si="32"/>
        <v>HB2</v>
      </c>
      <c r="G100" s="15" t="s">
        <v>97</v>
      </c>
      <c r="H100" s="178"/>
      <c r="I100" s="15" t="s">
        <v>646</v>
      </c>
      <c r="J100" s="15">
        <v>2</v>
      </c>
      <c r="K100" s="15">
        <v>4</v>
      </c>
      <c r="L100" s="15" t="s">
        <v>660</v>
      </c>
      <c r="M100" s="15" t="str">
        <f t="shared" si="33"/>
        <v>A3</v>
      </c>
      <c r="N100" s="15" t="str">
        <f t="shared" si="33"/>
        <v>HB2</v>
      </c>
    </row>
    <row r="101" spans="1:21" x14ac:dyDescent="0.3">
      <c r="A101" s="209"/>
      <c r="B101" s="199" t="s">
        <v>665</v>
      </c>
      <c r="C101" s="191">
        <f>C100+$C$84/1440</f>
        <v>0.57291666666666674</v>
      </c>
      <c r="D101" s="15" t="s">
        <v>646</v>
      </c>
      <c r="E101" s="15" t="s">
        <v>666</v>
      </c>
      <c r="F101" s="15" t="s">
        <v>667</v>
      </c>
      <c r="G101" s="15" t="s">
        <v>97</v>
      </c>
      <c r="H101" s="201"/>
      <c r="I101" s="15"/>
      <c r="J101" s="15"/>
      <c r="K101" s="15"/>
      <c r="L101" s="15"/>
      <c r="M101" s="15"/>
      <c r="N101" s="15"/>
    </row>
    <row r="102" spans="1:21" x14ac:dyDescent="0.3">
      <c r="A102" s="218" t="s">
        <v>668</v>
      </c>
      <c r="B102" s="218"/>
      <c r="C102" s="200">
        <f>C101+15/1440</f>
        <v>0.58333333333333337</v>
      </c>
      <c r="D102" s="25" t="s">
        <v>694</v>
      </c>
      <c r="E102" s="25" t="s">
        <v>662</v>
      </c>
      <c r="F102" s="25" t="s">
        <v>665</v>
      </c>
      <c r="G102" s="25" t="s">
        <v>97</v>
      </c>
      <c r="H102" s="201"/>
      <c r="I102" s="15"/>
      <c r="J102" s="15"/>
      <c r="K102" s="15"/>
      <c r="L102" s="15"/>
      <c r="M102" s="15"/>
      <c r="N102" s="15"/>
    </row>
    <row r="103" spans="1:21" s="15" customFormat="1" ht="15" thickBot="1" x14ac:dyDescent="0.35">
      <c r="A103" s="212"/>
      <c r="B103" s="212"/>
      <c r="C103" s="211"/>
      <c r="D103" s="212"/>
      <c r="E103" s="212"/>
      <c r="F103" s="212"/>
      <c r="G103" s="212"/>
      <c r="H103" s="214"/>
      <c r="I103" s="215"/>
      <c r="J103" s="215"/>
      <c r="K103" s="215"/>
      <c r="L103" s="215"/>
      <c r="M103" s="215"/>
      <c r="N103" s="215"/>
      <c r="O103" s="215"/>
      <c r="P103" s="215"/>
    </row>
    <row r="104" spans="1:21" ht="15" thickTop="1" x14ac:dyDescent="0.3">
      <c r="A104" s="177" t="s">
        <v>632</v>
      </c>
      <c r="B104" s="56" t="s">
        <v>689</v>
      </c>
      <c r="C104" s="15"/>
      <c r="D104" s="15"/>
      <c r="E104" s="177" t="s">
        <v>634</v>
      </c>
      <c r="F104" s="15">
        <v>6</v>
      </c>
      <c r="G104" s="15"/>
      <c r="H104" s="177" t="s">
        <v>674</v>
      </c>
      <c r="I104" s="189" t="s">
        <v>690</v>
      </c>
      <c r="J104" s="181"/>
      <c r="K104" s="181"/>
      <c r="L104" s="181"/>
      <c r="M104" s="181"/>
      <c r="N104" s="181"/>
      <c r="O104" s="181"/>
    </row>
    <row r="105" spans="1:21" x14ac:dyDescent="0.3">
      <c r="A105" s="14" t="s">
        <v>636</v>
      </c>
      <c r="B105" s="235">
        <v>45703</v>
      </c>
      <c r="C105" s="235"/>
      <c r="D105" s="15"/>
      <c r="E105" s="177" t="s">
        <v>637</v>
      </c>
      <c r="F105" s="15">
        <f>MAX(B115:B123)+3</f>
        <v>9</v>
      </c>
      <c r="G105" s="15"/>
      <c r="H105" s="56"/>
      <c r="I105" s="181"/>
      <c r="J105" s="181"/>
      <c r="K105" s="181"/>
      <c r="L105" s="181"/>
      <c r="M105" s="181"/>
      <c r="N105" s="181"/>
      <c r="O105" s="181"/>
    </row>
    <row r="106" spans="1:21" x14ac:dyDescent="0.3">
      <c r="A106" s="177" t="s">
        <v>638</v>
      </c>
      <c r="B106" s="56" t="s">
        <v>691</v>
      </c>
      <c r="C106" s="15"/>
      <c r="D106" s="15"/>
      <c r="E106" s="15"/>
      <c r="F106" s="15"/>
      <c r="G106" s="15"/>
      <c r="H106" s="56"/>
      <c r="I106" s="15"/>
      <c r="J106" s="15"/>
      <c r="K106" s="15"/>
      <c r="L106" s="15"/>
      <c r="M106" s="15"/>
      <c r="N106" s="15"/>
      <c r="O106" s="15"/>
    </row>
    <row r="107" spans="1:21" x14ac:dyDescent="0.3">
      <c r="A107" s="234" t="s">
        <v>640</v>
      </c>
      <c r="B107" s="234"/>
      <c r="C107" s="44">
        <v>0.38541666666666669</v>
      </c>
      <c r="D107" s="15"/>
      <c r="E107" s="177" t="s">
        <v>641</v>
      </c>
      <c r="F107" s="191">
        <f>C123+(C108)/1440</f>
        <v>0.55208333333333326</v>
      </c>
      <c r="G107" s="15"/>
      <c r="H107" s="56"/>
      <c r="I107" s="181"/>
      <c r="J107" s="181"/>
      <c r="K107" s="181"/>
      <c r="L107" s="181"/>
      <c r="M107" s="181"/>
      <c r="N107" s="181"/>
      <c r="O107" s="181"/>
      <c r="P107" s="15"/>
      <c r="Q107" s="15"/>
      <c r="R107" s="15"/>
      <c r="S107" s="15"/>
      <c r="T107" s="15"/>
      <c r="U107" s="15"/>
    </row>
    <row r="108" spans="1:21" x14ac:dyDescent="0.3">
      <c r="A108" s="234" t="s">
        <v>642</v>
      </c>
      <c r="B108" s="234"/>
      <c r="C108" s="45">
        <v>30</v>
      </c>
      <c r="D108" s="56" t="s">
        <v>643</v>
      </c>
      <c r="E108" s="15"/>
      <c r="F108" s="15"/>
      <c r="G108" s="15"/>
      <c r="H108" s="56"/>
      <c r="I108" s="15"/>
      <c r="J108" s="15"/>
      <c r="K108" s="15"/>
      <c r="L108" s="15"/>
      <c r="M108" s="15"/>
      <c r="N108" s="15"/>
      <c r="O108" s="15"/>
      <c r="P108" s="15"/>
      <c r="Q108" s="15"/>
      <c r="R108" s="15"/>
      <c r="S108" s="15"/>
      <c r="T108" s="15"/>
      <c r="U108" s="15"/>
    </row>
    <row r="109" spans="1:21" s="15" customFormat="1" x14ac:dyDescent="0.3">
      <c r="A109" s="14" t="s">
        <v>644</v>
      </c>
      <c r="B109" s="25" t="s">
        <v>645</v>
      </c>
      <c r="C109" s="15" t="s">
        <v>69</v>
      </c>
      <c r="D109" s="15" t="s">
        <v>184</v>
      </c>
      <c r="E109" s="15" t="s">
        <v>85</v>
      </c>
      <c r="N109" s="25"/>
      <c r="O109" s="25"/>
    </row>
    <row r="110" spans="1:21" s="15" customFormat="1" x14ac:dyDescent="0.3">
      <c r="A110" s="14" t="s">
        <v>644</v>
      </c>
      <c r="B110" s="25" t="s">
        <v>646</v>
      </c>
      <c r="C110" s="15" t="s">
        <v>70</v>
      </c>
      <c r="D110" s="15" t="s">
        <v>108</v>
      </c>
      <c r="E110" s="15" t="s">
        <v>86</v>
      </c>
      <c r="N110" s="25"/>
      <c r="O110" s="25"/>
    </row>
    <row r="111" spans="1:21" x14ac:dyDescent="0.3">
      <c r="A111" s="14" t="s">
        <v>649</v>
      </c>
      <c r="B111" s="56" t="s">
        <v>692</v>
      </c>
      <c r="C111" s="15"/>
      <c r="D111" s="15"/>
      <c r="E111" s="15"/>
      <c r="F111" s="15"/>
      <c r="G111" s="15"/>
      <c r="H111" s="15"/>
      <c r="I111" s="14"/>
      <c r="J111" s="25"/>
      <c r="K111" s="15"/>
      <c r="L111" s="15"/>
      <c r="M111" s="56"/>
      <c r="N111" s="15"/>
      <c r="O111" s="25"/>
    </row>
    <row r="112" spans="1:21" s="15" customFormat="1" x14ac:dyDescent="0.3">
      <c r="A112" s="177" t="s">
        <v>651</v>
      </c>
      <c r="B112" s="56" t="s">
        <v>693</v>
      </c>
      <c r="C112" s="56"/>
      <c r="I112" s="25"/>
      <c r="J112" s="25"/>
      <c r="K112" s="25"/>
      <c r="L112" s="25"/>
      <c r="M112" s="25"/>
      <c r="N112" s="25"/>
    </row>
    <row r="113" spans="1:16" s="15" customFormat="1" x14ac:dyDescent="0.3"/>
    <row r="114" spans="1:16" s="15" customFormat="1" x14ac:dyDescent="0.3">
      <c r="B114" s="6" t="s">
        <v>93</v>
      </c>
      <c r="C114" s="6" t="s">
        <v>653</v>
      </c>
      <c r="D114" s="6" t="s">
        <v>654</v>
      </c>
      <c r="E114" s="6" t="s">
        <v>655</v>
      </c>
      <c r="F114" s="6" t="s">
        <v>656</v>
      </c>
      <c r="G114" s="6" t="s">
        <v>95</v>
      </c>
      <c r="H114" s="6"/>
      <c r="I114" s="236" t="s">
        <v>657</v>
      </c>
      <c r="J114" s="236"/>
      <c r="K114" s="236"/>
      <c r="L114" s="236"/>
      <c r="M114" s="236"/>
      <c r="N114" s="236"/>
      <c r="O114" s="6"/>
    </row>
    <row r="115" spans="1:16" s="15" customFormat="1" ht="14.4" customHeight="1" x14ac:dyDescent="0.3">
      <c r="A115" s="233" t="s">
        <v>658</v>
      </c>
      <c r="B115" s="15">
        <v>1</v>
      </c>
      <c r="C115" s="191">
        <f>C$107</f>
        <v>0.38541666666666669</v>
      </c>
      <c r="D115" s="15" t="str">
        <f>I115</f>
        <v>A</v>
      </c>
      <c r="E115" s="15" t="str">
        <f>M115</f>
        <v>NI1</v>
      </c>
      <c r="F115" s="15" t="str">
        <f>N115</f>
        <v>W1</v>
      </c>
      <c r="G115" s="15" t="s">
        <v>250</v>
      </c>
      <c r="H115" s="178"/>
      <c r="I115" s="15" t="s">
        <v>645</v>
      </c>
      <c r="J115" s="15">
        <v>1</v>
      </c>
      <c r="K115" s="15">
        <v>3</v>
      </c>
      <c r="L115" s="15" t="s">
        <v>660</v>
      </c>
      <c r="M115" s="15" t="str">
        <f t="shared" ref="M115:N120" si="34">IF($I115=$B$109,IF(J115=1,$C$109,IF(J115=2,$D$109,IF(J115=3,$E$109,IF(J115=4,$F$109,IF(J115=5,$G$109,""))))),IF($I115=$B$110,IF(J115=1,$C$110,IF(J115=2,$D$110,IF(J115=3,$E$110,IF(J115=4,$F$110,IF(J115=5,$G$110,""))))),IF($I115=$B$111,IF(J115=1,$C$111,IF(J115=2,$D$111,IF(J115=3,$E$111,IF(J115=4,$F$111,IF(J115=5,$G$111,""))))),IF(J115=1,$C$112,IF(J115=2,$D$112,IF(J115=3,$E$112,IF(J115=4,$F$112,IF(J115=5,$G$112,""))))))))</f>
        <v>NI1</v>
      </c>
      <c r="N115" s="15" t="str">
        <f t="shared" si="34"/>
        <v>W1</v>
      </c>
    </row>
    <row r="116" spans="1:16" s="15" customFormat="1" x14ac:dyDescent="0.3">
      <c r="A116" s="233"/>
      <c r="B116" s="15">
        <f t="shared" ref="B116:B120" si="35">B115+1</f>
        <v>2</v>
      </c>
      <c r="C116" s="191">
        <f>C115+$C$108/1440</f>
        <v>0.40625</v>
      </c>
      <c r="D116" s="15" t="str">
        <f t="shared" ref="D116:D120" si="36">I116</f>
        <v>A</v>
      </c>
      <c r="E116" s="15" t="str">
        <f t="shared" ref="E116:E119" si="37">M116</f>
        <v>NI1</v>
      </c>
      <c r="F116" s="15" t="str">
        <f t="shared" ref="F116:F120" si="38">N116</f>
        <v>P1</v>
      </c>
      <c r="G116" s="15" t="s">
        <v>250</v>
      </c>
      <c r="H116" s="178"/>
      <c r="I116" s="15" t="s">
        <v>645</v>
      </c>
      <c r="J116" s="15">
        <v>1</v>
      </c>
      <c r="K116" s="15">
        <v>2</v>
      </c>
      <c r="L116" s="15" t="s">
        <v>660</v>
      </c>
      <c r="M116" s="15" t="str">
        <f t="shared" si="34"/>
        <v>NI1</v>
      </c>
      <c r="N116" s="15" t="str">
        <f t="shared" si="34"/>
        <v>P1</v>
      </c>
    </row>
    <row r="117" spans="1:16" s="15" customFormat="1" x14ac:dyDescent="0.3">
      <c r="A117" s="233"/>
      <c r="B117" s="15">
        <f t="shared" si="35"/>
        <v>3</v>
      </c>
      <c r="C117" s="191">
        <f t="shared" ref="C117:C121" si="39">C116+$C$108/1440</f>
        <v>0.42708333333333331</v>
      </c>
      <c r="D117" s="15" t="str">
        <f t="shared" si="36"/>
        <v>A</v>
      </c>
      <c r="E117" s="15" t="str">
        <f t="shared" si="37"/>
        <v>P1</v>
      </c>
      <c r="F117" s="15" t="str">
        <f t="shared" si="38"/>
        <v>W1</v>
      </c>
      <c r="G117" s="15" t="s">
        <v>250</v>
      </c>
      <c r="H117" s="178"/>
      <c r="I117" s="197" t="s">
        <v>645</v>
      </c>
      <c r="J117" s="197">
        <v>2</v>
      </c>
      <c r="K117" s="197">
        <v>3</v>
      </c>
      <c r="L117" s="197" t="s">
        <v>660</v>
      </c>
      <c r="M117" s="197" t="str">
        <f t="shared" si="34"/>
        <v>P1</v>
      </c>
      <c r="N117" s="197" t="str">
        <f t="shared" si="34"/>
        <v>W1</v>
      </c>
    </row>
    <row r="118" spans="1:16" s="15" customFormat="1" x14ac:dyDescent="0.3">
      <c r="A118" s="233"/>
      <c r="B118" s="15">
        <f t="shared" si="35"/>
        <v>4</v>
      </c>
      <c r="C118" s="191">
        <f t="shared" si="39"/>
        <v>0.44791666666666663</v>
      </c>
      <c r="D118" s="15" t="str">
        <f t="shared" si="36"/>
        <v>B</v>
      </c>
      <c r="E118" s="15" t="str">
        <f t="shared" si="37"/>
        <v>NI2</v>
      </c>
      <c r="F118" s="15" t="str">
        <f t="shared" si="38"/>
        <v>W2</v>
      </c>
      <c r="G118" s="15" t="s">
        <v>250</v>
      </c>
      <c r="H118" s="178"/>
      <c r="I118" s="15" t="s">
        <v>646</v>
      </c>
      <c r="J118" s="15">
        <v>1</v>
      </c>
      <c r="K118" s="15">
        <v>3</v>
      </c>
      <c r="L118" s="15" t="s">
        <v>660</v>
      </c>
      <c r="M118" s="15" t="str">
        <f t="shared" si="34"/>
        <v>NI2</v>
      </c>
      <c r="N118" s="15" t="str">
        <f t="shared" si="34"/>
        <v>W2</v>
      </c>
    </row>
    <row r="119" spans="1:16" s="15" customFormat="1" x14ac:dyDescent="0.3">
      <c r="A119" s="233"/>
      <c r="B119" s="15">
        <f t="shared" si="35"/>
        <v>5</v>
      </c>
      <c r="C119" s="191">
        <f t="shared" si="39"/>
        <v>0.46874999999999994</v>
      </c>
      <c r="D119" s="15" t="str">
        <f t="shared" si="36"/>
        <v>B</v>
      </c>
      <c r="E119" s="15" t="str">
        <f t="shared" si="37"/>
        <v>NI2</v>
      </c>
      <c r="F119" s="15" t="str">
        <f t="shared" si="38"/>
        <v>R1</v>
      </c>
      <c r="G119" s="15" t="s">
        <v>250</v>
      </c>
      <c r="H119" s="178"/>
      <c r="I119" s="15" t="s">
        <v>646</v>
      </c>
      <c r="J119" s="15">
        <v>1</v>
      </c>
      <c r="K119" s="15">
        <v>2</v>
      </c>
      <c r="L119" s="15" t="s">
        <v>660</v>
      </c>
      <c r="M119" s="15" t="str">
        <f t="shared" si="34"/>
        <v>NI2</v>
      </c>
      <c r="N119" s="15" t="str">
        <f t="shared" si="34"/>
        <v>R1</v>
      </c>
    </row>
    <row r="120" spans="1:16" s="15" customFormat="1" x14ac:dyDescent="0.3">
      <c r="A120" s="233"/>
      <c r="B120" s="15">
        <f t="shared" si="35"/>
        <v>6</v>
      </c>
      <c r="C120" s="191">
        <f t="shared" si="39"/>
        <v>0.48958333333333326</v>
      </c>
      <c r="D120" s="15" t="str">
        <f t="shared" si="36"/>
        <v>B</v>
      </c>
      <c r="E120" s="15" t="str">
        <f>M120</f>
        <v>R1</v>
      </c>
      <c r="F120" s="15" t="str">
        <f t="shared" si="38"/>
        <v>W2</v>
      </c>
      <c r="G120" s="15" t="s">
        <v>250</v>
      </c>
      <c r="H120" s="178"/>
      <c r="I120" s="15" t="s">
        <v>646</v>
      </c>
      <c r="J120" s="15">
        <v>2</v>
      </c>
      <c r="K120" s="15">
        <v>3</v>
      </c>
      <c r="L120" s="15" t="s">
        <v>660</v>
      </c>
      <c r="M120" s="15" t="str">
        <f t="shared" si="34"/>
        <v>R1</v>
      </c>
      <c r="N120" s="15" t="str">
        <f t="shared" si="34"/>
        <v>W2</v>
      </c>
    </row>
    <row r="121" spans="1:16" s="15" customFormat="1" x14ac:dyDescent="0.3">
      <c r="A121" s="209"/>
      <c r="B121" s="199" t="s">
        <v>662</v>
      </c>
      <c r="C121" s="191">
        <f t="shared" si="39"/>
        <v>0.51041666666666663</v>
      </c>
      <c r="D121" s="15" t="s">
        <v>694</v>
      </c>
      <c r="E121" s="15" t="s">
        <v>663</v>
      </c>
      <c r="F121" s="15" t="s">
        <v>667</v>
      </c>
      <c r="G121" s="15" t="s">
        <v>250</v>
      </c>
      <c r="H121" s="178"/>
    </row>
    <row r="122" spans="1:16" s="15" customFormat="1" x14ac:dyDescent="0.3">
      <c r="A122" s="209"/>
      <c r="B122" s="199" t="s">
        <v>665</v>
      </c>
      <c r="C122" s="191">
        <f>C121+15/1440</f>
        <v>0.52083333333333326</v>
      </c>
      <c r="D122" s="15" t="s">
        <v>696</v>
      </c>
      <c r="E122" s="15" t="s">
        <v>666</v>
      </c>
      <c r="F122" s="15" t="s">
        <v>664</v>
      </c>
      <c r="G122" s="15" t="s">
        <v>250</v>
      </c>
      <c r="H122" s="178"/>
    </row>
    <row r="123" spans="1:16" s="15" customFormat="1" x14ac:dyDescent="0.3">
      <c r="A123" s="218" t="s">
        <v>668</v>
      </c>
      <c r="B123" s="218"/>
      <c r="C123" s="200">
        <f>C122+15/1440</f>
        <v>0.53124999999999989</v>
      </c>
      <c r="D123" s="25" t="s">
        <v>669</v>
      </c>
      <c r="E123" s="25" t="s">
        <v>662</v>
      </c>
      <c r="F123" s="25" t="s">
        <v>665</v>
      </c>
      <c r="G123" s="25" t="s">
        <v>250</v>
      </c>
      <c r="H123" s="201"/>
    </row>
    <row r="124" spans="1:16" s="15" customFormat="1" x14ac:dyDescent="0.3">
      <c r="A124" s="25"/>
      <c r="B124" s="25"/>
      <c r="C124" s="200"/>
      <c r="D124" s="25"/>
      <c r="E124" s="25"/>
      <c r="F124" s="25"/>
      <c r="G124" s="25"/>
      <c r="H124" s="201"/>
    </row>
    <row r="125" spans="1:16" s="15" customFormat="1" ht="14.4" customHeight="1" x14ac:dyDescent="0.3">
      <c r="A125" s="205"/>
      <c r="B125" s="206"/>
      <c r="C125" s="207"/>
      <c r="D125" s="207"/>
      <c r="E125" s="205"/>
      <c r="F125" s="205"/>
      <c r="G125" s="207"/>
      <c r="H125" s="207"/>
      <c r="I125" s="207"/>
      <c r="J125" s="205"/>
      <c r="K125" s="205"/>
      <c r="L125" s="205"/>
      <c r="M125" s="205"/>
      <c r="N125" s="205"/>
      <c r="O125" s="205"/>
      <c r="P125" s="205"/>
    </row>
    <row r="126" spans="1:16" s="15" customFormat="1" ht="14.4" customHeight="1" x14ac:dyDescent="0.3">
      <c r="A126" s="177" t="s">
        <v>632</v>
      </c>
      <c r="B126" s="56" t="s">
        <v>697</v>
      </c>
      <c r="E126" s="177" t="s">
        <v>634</v>
      </c>
      <c r="F126" s="15">
        <v>11</v>
      </c>
      <c r="H126" s="177" t="s">
        <v>674</v>
      </c>
      <c r="I126" s="184" t="s">
        <v>700</v>
      </c>
      <c r="J126" s="181"/>
      <c r="K126" s="181"/>
      <c r="L126" s="181"/>
      <c r="M126" s="181"/>
      <c r="N126" s="181"/>
      <c r="O126" s="181"/>
    </row>
    <row r="127" spans="1:16" s="15" customFormat="1" ht="14.4" customHeight="1" x14ac:dyDescent="0.3">
      <c r="A127" s="14" t="s">
        <v>636</v>
      </c>
      <c r="B127" s="235">
        <v>45703</v>
      </c>
      <c r="C127" s="235"/>
      <c r="E127" s="177" t="s">
        <v>637</v>
      </c>
      <c r="F127" s="15">
        <f>MAX(B137:B150)+3</f>
        <v>14</v>
      </c>
      <c r="H127" s="56"/>
      <c r="I127" s="204"/>
      <c r="J127" s="181"/>
      <c r="K127" s="181"/>
      <c r="L127" s="181"/>
      <c r="M127" s="181"/>
      <c r="N127" s="181"/>
      <c r="O127" s="181"/>
    </row>
    <row r="128" spans="1:16" s="15" customFormat="1" ht="14.4" customHeight="1" x14ac:dyDescent="0.3">
      <c r="A128" s="177" t="s">
        <v>638</v>
      </c>
      <c r="B128" s="56" t="s">
        <v>676</v>
      </c>
      <c r="H128" s="56"/>
    </row>
    <row r="129" spans="1:29" s="15" customFormat="1" ht="14.4" customHeight="1" x14ac:dyDescent="0.3">
      <c r="A129" s="234" t="s">
        <v>640</v>
      </c>
      <c r="B129" s="234"/>
      <c r="C129" s="44">
        <v>0.35416666666666669</v>
      </c>
      <c r="E129" s="177" t="s">
        <v>641</v>
      </c>
      <c r="F129" s="191">
        <f>C150+(C130)/1440</f>
        <v>0.62500000000000011</v>
      </c>
      <c r="H129" s="56"/>
      <c r="I129" s="181"/>
      <c r="J129" s="181"/>
      <c r="K129" s="181"/>
      <c r="L129" s="181"/>
      <c r="M129" s="181"/>
      <c r="N129" s="181"/>
      <c r="O129" s="181"/>
    </row>
    <row r="130" spans="1:29" s="15" customFormat="1" ht="14.4" customHeight="1" x14ac:dyDescent="0.3">
      <c r="A130" s="234" t="s">
        <v>642</v>
      </c>
      <c r="B130" s="234"/>
      <c r="C130" s="45">
        <v>30</v>
      </c>
      <c r="D130" s="56" t="s">
        <v>643</v>
      </c>
      <c r="H130" s="177"/>
    </row>
    <row r="131" spans="1:29" s="15" customFormat="1" ht="14.4" customHeight="1" x14ac:dyDescent="0.3">
      <c r="A131" s="14" t="s">
        <v>644</v>
      </c>
      <c r="B131" s="25" t="s">
        <v>645</v>
      </c>
      <c r="C131" s="15" t="s">
        <v>26</v>
      </c>
      <c r="D131" s="15" t="s">
        <v>65</v>
      </c>
      <c r="E131" s="15" t="s">
        <v>67</v>
      </c>
      <c r="F131" s="15" t="s">
        <v>18</v>
      </c>
      <c r="G131" s="15" t="s">
        <v>24</v>
      </c>
      <c r="H131" s="15" t="s">
        <v>25</v>
      </c>
    </row>
    <row r="132" spans="1:29" s="15" customFormat="1" ht="14.4" customHeight="1" x14ac:dyDescent="0.3">
      <c r="A132" s="14" t="s">
        <v>644</v>
      </c>
      <c r="B132" s="25" t="s">
        <v>646</v>
      </c>
      <c r="C132" s="15" t="s">
        <v>23</v>
      </c>
      <c r="D132" s="15" t="s">
        <v>66</v>
      </c>
      <c r="E132" s="15" t="s">
        <v>106</v>
      </c>
      <c r="F132" s="15" t="s">
        <v>27</v>
      </c>
      <c r="G132" s="15" t="s">
        <v>68</v>
      </c>
    </row>
    <row r="133" spans="1:29" x14ac:dyDescent="0.3">
      <c r="A133" s="14" t="s">
        <v>649</v>
      </c>
      <c r="B133" s="56" t="s">
        <v>650</v>
      </c>
      <c r="C133" s="15"/>
      <c r="D133" s="15"/>
      <c r="E133" s="15"/>
      <c r="F133" s="15"/>
      <c r="G133" s="15"/>
      <c r="H133" s="15"/>
      <c r="I133" s="14"/>
      <c r="J133" s="25"/>
      <c r="K133" s="15"/>
      <c r="L133" s="15"/>
      <c r="M133" s="15"/>
      <c r="N133" s="15"/>
      <c r="O133" s="25"/>
    </row>
    <row r="134" spans="1:29" s="15" customFormat="1" x14ac:dyDescent="0.3">
      <c r="A134" s="177" t="s">
        <v>651</v>
      </c>
      <c r="B134" s="56" t="s">
        <v>675</v>
      </c>
      <c r="C134" s="56"/>
      <c r="I134" s="25"/>
      <c r="J134" s="25"/>
      <c r="K134" s="25"/>
      <c r="L134" s="25"/>
      <c r="M134" s="25"/>
      <c r="N134" s="25"/>
    </row>
    <row r="135" spans="1:29" s="15" customFormat="1" x14ac:dyDescent="0.3"/>
    <row r="136" spans="1:29" s="15" customFormat="1" ht="14.4" customHeight="1" x14ac:dyDescent="0.3">
      <c r="B136" s="6" t="s">
        <v>93</v>
      </c>
      <c r="C136" s="6" t="s">
        <v>653</v>
      </c>
      <c r="D136" s="6" t="s">
        <v>654</v>
      </c>
      <c r="E136" s="6" t="s">
        <v>655</v>
      </c>
      <c r="F136" s="6" t="s">
        <v>656</v>
      </c>
      <c r="G136" s="6" t="s">
        <v>95</v>
      </c>
      <c r="H136" s="6"/>
      <c r="I136" s="236" t="s">
        <v>657</v>
      </c>
      <c r="J136" s="236"/>
      <c r="K136" s="236"/>
      <c r="L136" s="236"/>
      <c r="M136" s="236"/>
      <c r="N136" s="236"/>
      <c r="O136" s="25"/>
      <c r="P136"/>
      <c r="Q136" s="193"/>
      <c r="R136" s="193"/>
      <c r="S136" s="193"/>
      <c r="T136" s="193"/>
      <c r="U136" s="193"/>
      <c r="V136" s="193"/>
      <c r="W136" s="193"/>
      <c r="X136" s="194"/>
      <c r="Y136" s="194"/>
      <c r="Z136" s="194"/>
      <c r="AA136" s="194"/>
      <c r="AB136" s="194"/>
      <c r="AC136" s="194"/>
    </row>
    <row r="137" spans="1:29" s="15" customFormat="1" ht="14.4" customHeight="1" x14ac:dyDescent="0.3">
      <c r="A137" s="233" t="s">
        <v>658</v>
      </c>
      <c r="B137" s="15">
        <v>1</v>
      </c>
      <c r="C137" s="191">
        <f>C$129</f>
        <v>0.35416666666666669</v>
      </c>
      <c r="D137" s="15" t="str">
        <f>I137</f>
        <v>A</v>
      </c>
      <c r="E137" s="15" t="str">
        <f>M137</f>
        <v>HB1</v>
      </c>
      <c r="F137" s="15" t="str">
        <f>N137</f>
        <v>M3</v>
      </c>
      <c r="G137" s="15" t="s">
        <v>91</v>
      </c>
      <c r="H137" s="178"/>
      <c r="I137" s="15" t="s">
        <v>645</v>
      </c>
      <c r="J137" s="15">
        <v>1</v>
      </c>
      <c r="K137" s="15">
        <v>3</v>
      </c>
      <c r="L137" s="15" t="s">
        <v>660</v>
      </c>
      <c r="M137" s="15" t="str">
        <f>IF($I137=$B$131,IF(J137=1,$C$131,IF(J137=2,$D$131,IF(J137=3,$E$131,IF(J137=4,$F$131,IF(J137=5,$G$131,""))))),IF($I137=$B$132,IF(J137=1,$C$132,IF(J137=2,$D$132,IF(J137=3,$E$132,IF(J137=4,$F$132,IF(J137=5,$G$132,""))))),IF($I137=$B$133,IF(J137=1,$C$133,IF(J137=2,$D$133,IF(J137=3,$E$133,IF(J137=4,$F$133,IF(J137=5,$G$133,""))))),IF(J137=1,$C$134,IF(J137=2,$D$134,IF(J137=3,$E$134,IF(J137=4,$F$134,IF(J137=5,$G$134,""))))))))</f>
        <v>HB1</v>
      </c>
      <c r="N137" s="15" t="str">
        <f>IF($I137=$B$131,IF(K137=1,$C$131,IF(K137=2,$D$131,IF(K137=3,$E$131,IF(K137=4,$F$131,IF(K137=5,$G$131,""))))),IF($I137=$B$132,IF(K137=1,$C$132,IF(K137=2,$D$132,IF(K137=3,$E$132,IF(K137=4,$F$132,IF(K137=5,$G$132,""))))),IF($I137=$B$133,IF(K137=1,$C$133,IF(K137=2,$D$133,IF(K137=3,$E$133,IF(K137=4,$F$133,IF(K137=5,$G$133,""))))),IF(K137=1,$C$134,IF(K137=2,$D$134,IF(K137=3,$E$134,IF(K137=4,$F$134,IF(K137=5,$G$134,""))))))))</f>
        <v>M3</v>
      </c>
      <c r="O137" s="25"/>
      <c r="P137" s="196"/>
      <c r="R137" s="191"/>
      <c r="W137" s="178"/>
    </row>
    <row r="138" spans="1:29" s="15" customFormat="1" x14ac:dyDescent="0.3">
      <c r="A138" s="233"/>
      <c r="B138" s="15">
        <f>B137+1</f>
        <v>2</v>
      </c>
      <c r="C138" s="191">
        <f>C137+$C$130/1440</f>
        <v>0.375</v>
      </c>
      <c r="D138" s="15" t="str">
        <f t="shared" ref="D138:D142" si="40">I138</f>
        <v>A</v>
      </c>
      <c r="E138" s="15" t="str">
        <f t="shared" ref="E138:E142" si="41">M138</f>
        <v>M1</v>
      </c>
      <c r="F138" s="15" t="str">
        <f t="shared" ref="F138:F142" si="42">N138</f>
        <v>A3</v>
      </c>
      <c r="G138" s="15" t="s">
        <v>91</v>
      </c>
      <c r="H138" s="178"/>
      <c r="I138" s="15" t="s">
        <v>645</v>
      </c>
      <c r="J138" s="15">
        <v>2</v>
      </c>
      <c r="K138" s="15">
        <v>6</v>
      </c>
      <c r="L138" s="15" t="s">
        <v>660</v>
      </c>
      <c r="M138" s="15" t="str">
        <f>IF($I138=$B$131,IF(J138=1,$C$131,IF(J138=2,$D$131,IF(J138=3,$E$131,IF(J138=4,$F$131,IF(J138=5,$G$131,""))))),IF($I138=$B$132,IF(J138=1,$C$132,IF(J138=2,$D$132,IF(J138=3,$E$132,IF(J138=4,$F$132,IF(J138=5,$G$132,""))))),IF($I138=$B$133,IF(J138=1,$C$133,IF(J138=2,$D$133,IF(J138=3,$E$133,IF(J138=4,$F$133,IF(J138=5,$G$133,""))))),IF(J138=1,$C$134,IF(J138=2,$D$134,IF(J138=3,$E$134,IF(J138=4,$F$134,IF(J138=5,$G$134,""))))))))</f>
        <v>M1</v>
      </c>
      <c r="N138" s="15" t="s">
        <v>25</v>
      </c>
      <c r="O138" s="25"/>
      <c r="P138" s="196"/>
      <c r="R138" s="191"/>
      <c r="W138" s="178"/>
    </row>
    <row r="139" spans="1:29" s="15" customFormat="1" x14ac:dyDescent="0.3">
      <c r="A139" s="233"/>
      <c r="B139" s="15">
        <f>B138+1</f>
        <v>3</v>
      </c>
      <c r="C139" s="191">
        <f t="shared" ref="C139:C143" si="43">C138+$C$130/1440</f>
        <v>0.39583333333333331</v>
      </c>
      <c r="D139" s="15" t="str">
        <f t="shared" si="40"/>
        <v>A</v>
      </c>
      <c r="E139" s="15" t="str">
        <f t="shared" si="41"/>
        <v>M3</v>
      </c>
      <c r="F139" s="15" t="str">
        <f t="shared" si="42"/>
        <v>HB3</v>
      </c>
      <c r="G139" s="15" t="s">
        <v>91</v>
      </c>
      <c r="H139" s="178"/>
      <c r="I139" s="15" t="s">
        <v>645</v>
      </c>
      <c r="J139" s="15">
        <v>3</v>
      </c>
      <c r="K139" s="15">
        <v>4</v>
      </c>
      <c r="L139" s="15" t="s">
        <v>660</v>
      </c>
      <c r="M139" s="15" t="str">
        <f>IF($I139=$B$131,IF(J139=1,$C$131,IF(J139=2,$D$131,IF(J139=3,$E$131,IF(J139=4,$F$131,IF(J139=5,$G$131,""))))),IF($I139=$B$132,IF(J139=1,$C$132,IF(J139=2,$D$132,IF(J139=3,$E$132,IF(J139=4,$F$132,IF(J139=5,$G$132,""))))),IF($I139=$B$133,IF(J139=1,$C$133,IF(J139=2,$D$133,IF(J139=3,$E$133,IF(J139=4,$F$133,IF(J139=5,$G$133,""))))),IF(J139=1,$C$134,IF(J139=2,$D$134,IF(J139=3,$E$134,IF(J139=4,$F$134,IF(J139=5,$G$134,""))))))))</f>
        <v>M3</v>
      </c>
      <c r="N139" s="15" t="str">
        <f>IF($I139=$B$131,IF(K139=1,$C$131,IF(K139=2,$D$131,IF(K139=3,$E$131,IF(K139=4,$F$131,IF(K139=5,$G$131,""))))),IF($I139=$B$132,IF(K139=1,$C$132,IF(K139=2,$D$132,IF(K139=3,$E$132,IF(K139=4,$F$132,IF(K139=5,$G$132,""))))),IF($I139=$B$133,IF(K139=1,$C$133,IF(K139=2,$D$133,IF(K139=3,$E$133,IF(K139=4,$F$133,IF(K139=5,$G$133,""))))),IF(K139=1,$C$134,IF(K139=2,$D$134,IF(K139=3,$E$134,IF(K139=4,$F$134,IF(K139=5,$G$134,""))))))))</f>
        <v>HB3</v>
      </c>
      <c r="P139" s="196"/>
      <c r="R139" s="191"/>
      <c r="W139" s="178"/>
    </row>
    <row r="140" spans="1:29" s="15" customFormat="1" x14ac:dyDescent="0.3">
      <c r="A140" s="233"/>
      <c r="B140" s="15">
        <f>B139+1</f>
        <v>4</v>
      </c>
      <c r="C140" s="191">
        <f t="shared" si="43"/>
        <v>0.41666666666666663</v>
      </c>
      <c r="D140" s="15" t="str">
        <f t="shared" si="40"/>
        <v>A</v>
      </c>
      <c r="E140" s="15" t="str">
        <f t="shared" si="41"/>
        <v>M1</v>
      </c>
      <c r="F140" s="15" t="str">
        <f t="shared" si="42"/>
        <v>A1</v>
      </c>
      <c r="G140" s="15" t="s">
        <v>91</v>
      </c>
      <c r="H140" s="178"/>
      <c r="I140" s="15" t="s">
        <v>645</v>
      </c>
      <c r="J140" s="15">
        <v>2</v>
      </c>
      <c r="K140" s="15">
        <v>5</v>
      </c>
      <c r="L140" s="15" t="s">
        <v>660</v>
      </c>
      <c r="M140" s="15" t="str">
        <f>IF($I140=$B$131,IF(J140=1,$C$131,IF(J140=2,$D$131,IF(J140=3,$E$131,IF(J140=4,$F$131,IF(J140=5,$G$131,""))))),IF($I140=$B$132,IF(J140=1,$C$132,IF(J140=2,$D$132,IF(J140=3,$E$132,IF(J140=4,$F$132,IF(J140=5,$G$132,""))))),IF($I140=$B$133,IF(J140=1,$C$133,IF(J140=2,$D$133,IF(J140=3,$E$133,IF(J140=4,$F$133,IF(J140=5,$G$133,""))))),IF(J140=1,$C$134,IF(J140=2,$D$134,IF(J140=3,$E$134,IF(J140=4,$F$134,IF(J140=5,$G$134,""))))))))</f>
        <v>M1</v>
      </c>
      <c r="N140" s="15" t="str">
        <f>IF($I140=$B$131,IF(K140=1,$C$131,IF(K140=2,$D$131,IF(K140=3,$E$131,IF(K140=4,$F$131,IF(K140=5,$G$131,""))))),IF($I140=$B$132,IF(K140=1,$C$132,IF(K140=2,$D$132,IF(K140=3,$E$132,IF(K140=4,$F$132,IF(K140=5,$G$132,""))))),IF($I140=$B$133,IF(K140=1,$C$133,IF(K140=2,$D$133,IF(K140=3,$E$133,IF(K140=4,$F$133,IF(K140=5,$G$133,""))))),IF(K140=1,$C$134,IF(K140=2,$D$134,IF(K140=3,$E$134,IF(K140=4,$F$134,IF(K140=5,$G$134,""))))))))</f>
        <v>A1</v>
      </c>
      <c r="P140" s="196"/>
      <c r="R140" s="191"/>
      <c r="W140" s="178"/>
    </row>
    <row r="141" spans="1:29" s="15" customFormat="1" x14ac:dyDescent="0.3">
      <c r="A141" s="233"/>
      <c r="B141" s="15">
        <f>B140+1</f>
        <v>5</v>
      </c>
      <c r="C141" s="191">
        <f t="shared" si="43"/>
        <v>0.43749999999999994</v>
      </c>
      <c r="D141" s="15" t="str">
        <f t="shared" si="40"/>
        <v>A</v>
      </c>
      <c r="E141" s="15" t="str">
        <f t="shared" si="41"/>
        <v>HB1</v>
      </c>
      <c r="F141" s="15" t="str">
        <f t="shared" si="42"/>
        <v>A3</v>
      </c>
      <c r="G141" s="15" t="s">
        <v>91</v>
      </c>
      <c r="H141" s="178"/>
      <c r="I141" s="15" t="s">
        <v>645</v>
      </c>
      <c r="J141" s="15">
        <v>1</v>
      </c>
      <c r="K141" s="15">
        <v>6</v>
      </c>
      <c r="L141" s="15" t="s">
        <v>660</v>
      </c>
      <c r="M141" s="15" t="str">
        <f>IF($I141=$B$131,IF(J141=1,$C$131,IF(J141=2,$D$131,IF(J141=3,$E$131,IF(J141=4,$F$131,IF(J141=5,$G$131,""))))),IF($I141=$B$132,IF(J141=1,$C$132,IF(J141=2,$D$132,IF(J141=3,$E$132,IF(J141=4,$F$132,IF(J141=5,$G$132,""))))),IF($I141=$B$133,IF(J141=1,$C$133,IF(J141=2,$D$133,IF(J141=3,$E$133,IF(J141=4,$F$133,IF(J141=5,$G$133,""))))),IF(J141=1,$C$134,IF(J141=2,$D$134,IF(J141=3,$E$134,IF(J141=4,$F$134,IF(J141=5,$G$134,""))))))))</f>
        <v>HB1</v>
      </c>
      <c r="N141" s="15" t="s">
        <v>25</v>
      </c>
      <c r="P141" s="196"/>
      <c r="R141" s="191"/>
      <c r="W141" s="178"/>
    </row>
    <row r="142" spans="1:29" s="15" customFormat="1" x14ac:dyDescent="0.3">
      <c r="A142" s="233"/>
      <c r="B142" s="15">
        <f>B141+1</f>
        <v>6</v>
      </c>
      <c r="C142" s="191">
        <f t="shared" si="43"/>
        <v>0.45833333333333326</v>
      </c>
      <c r="D142" s="15" t="str">
        <f t="shared" si="40"/>
        <v>A</v>
      </c>
      <c r="E142" s="15" t="str">
        <f t="shared" si="41"/>
        <v>HB3</v>
      </c>
      <c r="F142" s="15" t="str">
        <f t="shared" si="42"/>
        <v>A1</v>
      </c>
      <c r="G142" s="15" t="s">
        <v>91</v>
      </c>
      <c r="H142" s="178"/>
      <c r="I142" s="15" t="s">
        <v>645</v>
      </c>
      <c r="J142" s="15">
        <v>4</v>
      </c>
      <c r="K142" s="15">
        <v>5</v>
      </c>
      <c r="L142" s="15" t="s">
        <v>660</v>
      </c>
      <c r="M142" s="15" t="str">
        <f>IF($I142=$B$131,IF(J142=1,$C$131,IF(J142=2,$D$131,IF(J142=3,$E$131,IF(J142=4,$F$131,IF(J142=5,$G$131,""))))),IF($I142=$B$132,IF(J142=1,$C$132,IF(J142=2,$D$132,IF(J142=3,$E$132,IF(J142=4,$F$132,IF(J142=5,$G$132,""))))),IF($I142=$B$133,IF(J142=1,$C$133,IF(J142=2,$D$133,IF(J142=3,$E$133,IF(J142=4,$F$133,IF(J142=5,$G$133,""))))),IF(J142=1,$C$134,IF(J142=2,$D$134,IF(J142=3,$E$134,IF(J142=4,$F$134,IF(J142=5,$G$134,""))))))))</f>
        <v>HB3</v>
      </c>
      <c r="N142" s="15" t="str">
        <f>IF($I142=$B$131,IF(K142=1,$C$131,IF(K142=2,$D$131,IF(K142=3,$E$131,IF(K142=4,$F$131,IF(K142=5,$G$131,""))))),IF($I142=$B$132,IF(K142=1,$C$132,IF(K142=2,$D$132,IF(K142=3,$E$132,IF(K142=4,$F$132,IF(K142=5,$G$132,""))))),IF($I142=$B$133,IF(K142=1,$C$133,IF(K142=2,$D$133,IF(K142=3,$E$133,IF(K142=4,$F$133,IF(K142=5,$G$133,""))))),IF(K142=1,$C$134,IF(K142=2,$D$134,IF(K142=3,$E$134,IF(K142=4,$F$134,IF(K142=5,$G$134,""))))))))</f>
        <v>A1</v>
      </c>
      <c r="O142" s="6"/>
      <c r="P142" s="196"/>
      <c r="R142" s="191"/>
      <c r="W142" s="178"/>
    </row>
    <row r="143" spans="1:29" s="15" customFormat="1" x14ac:dyDescent="0.3">
      <c r="A143" s="209"/>
      <c r="B143" s="199" t="s">
        <v>662</v>
      </c>
      <c r="C143" s="191">
        <f t="shared" si="43"/>
        <v>0.47916666666666657</v>
      </c>
      <c r="D143" s="15" t="s">
        <v>645</v>
      </c>
      <c r="E143" s="15" t="s">
        <v>663</v>
      </c>
      <c r="F143" s="15" t="s">
        <v>664</v>
      </c>
      <c r="G143" s="15" t="s">
        <v>91</v>
      </c>
      <c r="H143" s="178"/>
      <c r="O143" s="6"/>
      <c r="P143" s="196"/>
      <c r="R143" s="191"/>
      <c r="W143" s="178"/>
    </row>
    <row r="144" spans="1:29" s="15" customFormat="1" ht="14.4" customHeight="1" x14ac:dyDescent="0.3">
      <c r="A144" s="233" t="s">
        <v>658</v>
      </c>
      <c r="B144" s="15">
        <f>B142+1</f>
        <v>7</v>
      </c>
      <c r="C144" s="191">
        <f>C143+15/1440</f>
        <v>0.48958333333333326</v>
      </c>
      <c r="D144" s="15" t="str">
        <f>I144</f>
        <v>B</v>
      </c>
      <c r="E144" s="15" t="str">
        <f>M144</f>
        <v>HB2</v>
      </c>
      <c r="F144" s="15" t="str">
        <f>N144</f>
        <v>A4</v>
      </c>
      <c r="G144" s="15" t="s">
        <v>91</v>
      </c>
      <c r="H144" s="178"/>
      <c r="I144" s="15" t="s">
        <v>646</v>
      </c>
      <c r="J144" s="15">
        <v>1</v>
      </c>
      <c r="K144" s="15">
        <v>3</v>
      </c>
      <c r="L144" s="15" t="s">
        <v>660</v>
      </c>
      <c r="M144" s="15" t="str">
        <f t="shared" ref="M144:N148" si="44">IF($I144=$B$131,IF(J144=1,$C$131,IF(J144=2,$D$131,IF(J144=3,$E$131,IF(J144=4,$F$131,IF(J144=5,$G$131,""))))),IF($I144=$B$132,IF(J144=1,$C$132,IF(J144=2,$D$132,IF(J144=3,$E$132,IF(J144=4,$F$132,IF(J144=5,$G$132,""))))),IF($I144=$B$133,IF(J144=1,$C$133,IF(J144=2,$D$133,IF(J144=3,$E$133,IF(J144=4,$F$133,IF(J144=5,$G$133,""))))),IF(J144=1,$C$134,IF(J144=2,$D$134,IF(J144=3,$E$134,IF(J144=4,$F$134,IF(J144=5,$G$134,""))))))))</f>
        <v>HB2</v>
      </c>
      <c r="N144" s="15" t="str">
        <f t="shared" si="44"/>
        <v>A4</v>
      </c>
      <c r="P144" s="196"/>
      <c r="R144" s="191"/>
      <c r="W144" s="178"/>
    </row>
    <row r="145" spans="1:23" s="15" customFormat="1" x14ac:dyDescent="0.3">
      <c r="A145" s="233"/>
      <c r="B145" s="15">
        <f>B144+1</f>
        <v>8</v>
      </c>
      <c r="C145" s="191">
        <f>C144+$C$130/1440</f>
        <v>0.51041666666666663</v>
      </c>
      <c r="D145" s="15" t="str">
        <f t="shared" ref="D145:D148" si="45">I145</f>
        <v>B</v>
      </c>
      <c r="E145" s="15" t="str">
        <f t="shared" ref="E145:E148" si="46">M145</f>
        <v>M2</v>
      </c>
      <c r="F145" s="15" t="str">
        <f t="shared" ref="F145:F148" si="47">N145</f>
        <v>A2</v>
      </c>
      <c r="G145" s="15" t="s">
        <v>91</v>
      </c>
      <c r="H145" s="178"/>
      <c r="I145" s="15" t="s">
        <v>646</v>
      </c>
      <c r="J145" s="15">
        <v>2</v>
      </c>
      <c r="K145" s="15">
        <v>4</v>
      </c>
      <c r="L145" s="15" t="s">
        <v>660</v>
      </c>
      <c r="M145" s="15" t="str">
        <f t="shared" si="44"/>
        <v>M2</v>
      </c>
      <c r="N145" s="15" t="str">
        <f t="shared" si="44"/>
        <v>A2</v>
      </c>
      <c r="P145" s="196"/>
      <c r="R145" s="191"/>
      <c r="W145" s="178"/>
    </row>
    <row r="146" spans="1:23" s="15" customFormat="1" x14ac:dyDescent="0.3">
      <c r="A146" s="233"/>
      <c r="B146" s="15">
        <f t="shared" ref="B146:B148" si="48">B145+1</f>
        <v>9</v>
      </c>
      <c r="C146" s="191">
        <f t="shared" ref="C146:C149" si="49">C145+$C$130/1440</f>
        <v>0.53125</v>
      </c>
      <c r="D146" s="15" t="str">
        <f t="shared" si="45"/>
        <v>B</v>
      </c>
      <c r="E146" s="15" t="str">
        <f t="shared" si="46"/>
        <v>A4</v>
      </c>
      <c r="F146" s="15" t="str">
        <f t="shared" si="47"/>
        <v>M4</v>
      </c>
      <c r="G146" s="15" t="s">
        <v>91</v>
      </c>
      <c r="H146" s="178"/>
      <c r="I146" s="15" t="s">
        <v>646</v>
      </c>
      <c r="J146" s="15">
        <v>3</v>
      </c>
      <c r="K146" s="15">
        <v>5</v>
      </c>
      <c r="L146" s="15" t="s">
        <v>660</v>
      </c>
      <c r="M146" s="15" t="str">
        <f t="shared" si="44"/>
        <v>A4</v>
      </c>
      <c r="N146" s="15" t="str">
        <f t="shared" si="44"/>
        <v>M4</v>
      </c>
      <c r="P146" s="196"/>
      <c r="R146" s="191"/>
      <c r="W146" s="178"/>
    </row>
    <row r="147" spans="1:23" s="15" customFormat="1" x14ac:dyDescent="0.3">
      <c r="A147" s="233"/>
      <c r="B147" s="15">
        <f t="shared" si="48"/>
        <v>10</v>
      </c>
      <c r="C147" s="191">
        <f t="shared" si="49"/>
        <v>0.55208333333333337</v>
      </c>
      <c r="D147" s="15" t="str">
        <f t="shared" si="45"/>
        <v>B</v>
      </c>
      <c r="E147" s="15" t="str">
        <f t="shared" si="46"/>
        <v>HB2</v>
      </c>
      <c r="F147" s="15" t="str">
        <f t="shared" si="47"/>
        <v>M2</v>
      </c>
      <c r="G147" s="15" t="s">
        <v>91</v>
      </c>
      <c r="H147" s="178"/>
      <c r="I147" s="15" t="s">
        <v>646</v>
      </c>
      <c r="J147" s="15">
        <v>1</v>
      </c>
      <c r="K147" s="15">
        <v>2</v>
      </c>
      <c r="L147" s="15" t="s">
        <v>660</v>
      </c>
      <c r="M147" s="15" t="str">
        <f t="shared" si="44"/>
        <v>HB2</v>
      </c>
      <c r="N147" s="15" t="str">
        <f t="shared" si="44"/>
        <v>M2</v>
      </c>
      <c r="P147" s="196"/>
      <c r="R147" s="191"/>
      <c r="W147" s="178"/>
    </row>
    <row r="148" spans="1:23" s="15" customFormat="1" x14ac:dyDescent="0.3">
      <c r="A148" s="233"/>
      <c r="B148" s="15">
        <f t="shared" si="48"/>
        <v>11</v>
      </c>
      <c r="C148" s="191">
        <f t="shared" si="49"/>
        <v>0.57291666666666674</v>
      </c>
      <c r="D148" s="15" t="str">
        <f t="shared" si="45"/>
        <v>B</v>
      </c>
      <c r="E148" s="15" t="str">
        <f t="shared" si="46"/>
        <v>A2</v>
      </c>
      <c r="F148" s="15" t="str">
        <f t="shared" si="47"/>
        <v>M4</v>
      </c>
      <c r="G148" s="15" t="s">
        <v>91</v>
      </c>
      <c r="H148" s="178"/>
      <c r="I148" s="15" t="s">
        <v>646</v>
      </c>
      <c r="J148" s="15">
        <v>4</v>
      </c>
      <c r="K148" s="15">
        <v>5</v>
      </c>
      <c r="L148" s="15" t="s">
        <v>660</v>
      </c>
      <c r="M148" s="15" t="str">
        <f t="shared" si="44"/>
        <v>A2</v>
      </c>
      <c r="N148" s="15" t="str">
        <f t="shared" si="44"/>
        <v>M4</v>
      </c>
      <c r="P148" s="199"/>
      <c r="R148" s="191"/>
      <c r="W148" s="178"/>
    </row>
    <row r="149" spans="1:23" s="15" customFormat="1" x14ac:dyDescent="0.3">
      <c r="A149" s="209"/>
      <c r="B149" s="199" t="s">
        <v>665</v>
      </c>
      <c r="C149" s="191">
        <f t="shared" si="49"/>
        <v>0.59375000000000011</v>
      </c>
      <c r="D149" s="15" t="s">
        <v>646</v>
      </c>
      <c r="E149" s="15" t="s">
        <v>666</v>
      </c>
      <c r="F149" s="15" t="s">
        <v>667</v>
      </c>
      <c r="G149" s="15" t="s">
        <v>91</v>
      </c>
      <c r="H149" s="178"/>
      <c r="O149" s="6"/>
      <c r="P149" s="196"/>
      <c r="R149" s="191"/>
      <c r="W149" s="178"/>
    </row>
    <row r="150" spans="1:23" s="15" customFormat="1" x14ac:dyDescent="0.3">
      <c r="A150" s="218" t="s">
        <v>668</v>
      </c>
      <c r="B150" s="218"/>
      <c r="C150" s="200">
        <f>C149+15/1440</f>
        <v>0.60416666666666674</v>
      </c>
      <c r="D150" s="25" t="s">
        <v>694</v>
      </c>
      <c r="E150" s="25" t="s">
        <v>662</v>
      </c>
      <c r="F150" s="25" t="s">
        <v>665</v>
      </c>
      <c r="G150" s="25" t="s">
        <v>91</v>
      </c>
      <c r="H150" s="201"/>
      <c r="R150" s="191"/>
      <c r="W150" s="178"/>
    </row>
    <row r="151" spans="1:23" s="15" customFormat="1" ht="15" thickBot="1" x14ac:dyDescent="0.35">
      <c r="A151" s="212"/>
      <c r="B151" s="212"/>
      <c r="C151" s="211"/>
      <c r="D151" s="212"/>
      <c r="E151" s="212"/>
      <c r="F151" s="212"/>
      <c r="G151" s="212"/>
      <c r="H151" s="214"/>
      <c r="I151" s="215"/>
      <c r="J151" s="215"/>
      <c r="K151" s="215"/>
      <c r="L151" s="215"/>
      <c r="M151" s="215"/>
      <c r="N151" s="215"/>
      <c r="O151" s="215"/>
      <c r="P151" s="215"/>
    </row>
    <row r="152" spans="1:23" ht="15" thickTop="1" x14ac:dyDescent="0.3">
      <c r="A152" s="177" t="s">
        <v>632</v>
      </c>
      <c r="B152" s="56" t="s">
        <v>698</v>
      </c>
      <c r="C152" s="15"/>
      <c r="D152" s="15"/>
      <c r="E152" s="177" t="s">
        <v>634</v>
      </c>
      <c r="F152" s="15">
        <v>7</v>
      </c>
      <c r="G152" s="15"/>
      <c r="H152" s="177" t="s">
        <v>674</v>
      </c>
      <c r="I152" s="189" t="s">
        <v>699</v>
      </c>
      <c r="J152" s="181"/>
      <c r="K152" s="181"/>
      <c r="L152" s="181"/>
      <c r="M152" s="181"/>
      <c r="N152" s="181"/>
      <c r="O152" s="181"/>
    </row>
    <row r="153" spans="1:23" x14ac:dyDescent="0.3">
      <c r="A153" s="14" t="s">
        <v>636</v>
      </c>
      <c r="B153" s="235">
        <v>45703</v>
      </c>
      <c r="C153" s="235"/>
      <c r="D153" s="15"/>
      <c r="E153" s="177" t="s">
        <v>637</v>
      </c>
      <c r="F153" s="15">
        <f>MAX(B163:B172)+3</f>
        <v>10</v>
      </c>
      <c r="G153" s="15"/>
      <c r="H153" s="56"/>
      <c r="I153" s="181"/>
      <c r="J153" s="181"/>
      <c r="K153" s="181"/>
      <c r="L153" s="181"/>
      <c r="M153" s="181"/>
      <c r="N153" s="181"/>
      <c r="O153" s="181"/>
    </row>
    <row r="154" spans="1:23" s="264" customFormat="1" x14ac:dyDescent="0.3">
      <c r="A154" s="262" t="s">
        <v>638</v>
      </c>
      <c r="B154" s="261" t="s">
        <v>709</v>
      </c>
      <c r="C154" s="263"/>
      <c r="D154" s="263"/>
      <c r="E154" s="263"/>
      <c r="F154" s="263"/>
      <c r="G154" s="263"/>
      <c r="H154" s="261"/>
      <c r="I154" s="263"/>
      <c r="J154" s="263"/>
      <c r="K154" s="263"/>
      <c r="L154" s="263"/>
      <c r="M154" s="263"/>
      <c r="N154" s="263"/>
      <c r="O154" s="263"/>
    </row>
    <row r="155" spans="1:23" x14ac:dyDescent="0.3">
      <c r="A155" s="234" t="s">
        <v>640</v>
      </c>
      <c r="B155" s="234"/>
      <c r="C155" s="44">
        <v>0.4375</v>
      </c>
      <c r="D155" s="15"/>
      <c r="E155" s="177" t="s">
        <v>641</v>
      </c>
      <c r="F155" s="191">
        <f>C172+(C156)/1440</f>
        <v>0.625</v>
      </c>
      <c r="G155" s="15"/>
      <c r="H155" s="56"/>
      <c r="I155" s="181"/>
      <c r="J155" s="181"/>
      <c r="K155" s="181"/>
      <c r="L155" s="181"/>
      <c r="M155" s="181"/>
      <c r="N155" s="181"/>
      <c r="O155" s="181"/>
      <c r="P155" s="15"/>
      <c r="Q155" s="15"/>
      <c r="R155" s="15"/>
      <c r="S155" s="15"/>
      <c r="T155" s="15"/>
      <c r="U155" s="15"/>
    </row>
    <row r="156" spans="1:23" x14ac:dyDescent="0.3">
      <c r="A156" s="234" t="s">
        <v>642</v>
      </c>
      <c r="B156" s="234"/>
      <c r="C156" s="45">
        <v>30</v>
      </c>
      <c r="D156" s="56" t="s">
        <v>643</v>
      </c>
      <c r="E156" s="15"/>
      <c r="F156" s="15"/>
      <c r="G156" s="15"/>
      <c r="H156" s="56"/>
      <c r="I156" s="15"/>
      <c r="J156" s="15"/>
      <c r="K156" s="15"/>
      <c r="L156" s="15"/>
      <c r="M156" s="15"/>
      <c r="N156" s="15"/>
      <c r="O156" s="15"/>
      <c r="P156" s="15"/>
      <c r="Q156" s="15"/>
      <c r="R156" s="15"/>
      <c r="S156" s="15"/>
      <c r="T156" s="15"/>
      <c r="U156" s="15"/>
    </row>
    <row r="157" spans="1:23" s="15" customFormat="1" x14ac:dyDescent="0.3">
      <c r="A157" s="14" t="s">
        <v>644</v>
      </c>
      <c r="B157" s="25" t="s">
        <v>645</v>
      </c>
      <c r="C157" s="15" t="s">
        <v>85</v>
      </c>
      <c r="D157" s="15" t="s">
        <v>69</v>
      </c>
      <c r="E157" s="15" t="s">
        <v>184</v>
      </c>
      <c r="F157" s="15" t="s">
        <v>108</v>
      </c>
      <c r="N157" s="25"/>
      <c r="O157" s="25"/>
    </row>
    <row r="158" spans="1:23" s="15" customFormat="1" x14ac:dyDescent="0.3">
      <c r="A158" s="14" t="s">
        <v>644</v>
      </c>
      <c r="B158" s="25" t="s">
        <v>646</v>
      </c>
      <c r="C158" s="15" t="s">
        <v>86</v>
      </c>
      <c r="D158" s="15" t="s">
        <v>70</v>
      </c>
      <c r="E158" s="15" t="s">
        <v>185</v>
      </c>
      <c r="N158" s="25"/>
      <c r="O158" s="25"/>
    </row>
    <row r="159" spans="1:23" x14ac:dyDescent="0.3">
      <c r="A159" s="14" t="s">
        <v>649</v>
      </c>
      <c r="B159" s="56" t="s">
        <v>701</v>
      </c>
      <c r="C159" s="15"/>
      <c r="D159" s="15"/>
      <c r="E159" s="15"/>
      <c r="F159" s="15"/>
      <c r="G159" s="15"/>
      <c r="H159" s="15"/>
      <c r="I159" s="14"/>
      <c r="J159" s="25"/>
      <c r="K159" s="15"/>
      <c r="L159" s="15"/>
      <c r="M159" s="56"/>
      <c r="N159" s="15"/>
      <c r="O159" s="25"/>
    </row>
    <row r="160" spans="1:23" s="15" customFormat="1" x14ac:dyDescent="0.3">
      <c r="A160" s="177" t="s">
        <v>651</v>
      </c>
      <c r="B160" s="56" t="s">
        <v>693</v>
      </c>
      <c r="C160" s="56"/>
      <c r="I160" s="25"/>
      <c r="J160" s="25"/>
      <c r="K160" s="25"/>
      <c r="L160" s="25"/>
      <c r="M160" s="25"/>
      <c r="N160" s="25"/>
    </row>
    <row r="161" spans="1:16" s="15" customFormat="1" x14ac:dyDescent="0.3"/>
    <row r="162" spans="1:16" s="15" customFormat="1" x14ac:dyDescent="0.3">
      <c r="B162" s="6" t="s">
        <v>93</v>
      </c>
      <c r="C162" s="6" t="s">
        <v>653</v>
      </c>
      <c r="D162" s="6" t="s">
        <v>654</v>
      </c>
      <c r="E162" s="6" t="s">
        <v>655</v>
      </c>
      <c r="F162" s="6" t="s">
        <v>656</v>
      </c>
      <c r="G162" s="6" t="s">
        <v>95</v>
      </c>
      <c r="H162" s="6"/>
      <c r="I162" s="236" t="s">
        <v>657</v>
      </c>
      <c r="J162" s="236"/>
      <c r="K162" s="236"/>
      <c r="L162" s="236"/>
      <c r="M162" s="236"/>
      <c r="N162" s="236"/>
      <c r="O162" s="6"/>
    </row>
    <row r="163" spans="1:16" s="15" customFormat="1" ht="14.4" customHeight="1" x14ac:dyDescent="0.3">
      <c r="A163" s="233" t="s">
        <v>658</v>
      </c>
      <c r="B163" s="15">
        <v>1</v>
      </c>
      <c r="C163" s="191">
        <f>C$155</f>
        <v>0.4375</v>
      </c>
      <c r="D163" s="15" t="str">
        <f>I163</f>
        <v>A</v>
      </c>
      <c r="E163" s="15" t="str">
        <f>M163</f>
        <v>W1</v>
      </c>
      <c r="F163" s="15" t="str">
        <f>N163</f>
        <v>NI1</v>
      </c>
      <c r="H163" s="178"/>
      <c r="I163" s="15" t="s">
        <v>645</v>
      </c>
      <c r="J163" s="15">
        <v>1</v>
      </c>
      <c r="K163" s="15">
        <v>2</v>
      </c>
      <c r="L163" s="15" t="s">
        <v>660</v>
      </c>
      <c r="M163" s="15" t="str">
        <f t="shared" ref="M163:N165" si="50">IF($I163=$B$157,IF(J163=1,$C$157,IF(J163=2,$D$157,IF(J163=3,$E$157,IF(J163=4,$F$157,IF(J163=5,$G$157,""))))),IF($I163=$B$158,IF(J163=1,$C$158,IF(J163=2,$D$158,IF(J163=3,$E$158,IF(J163=4,$F$158,IF(J163=5,$G$158,""))))),IF($I163=$B$159,IF(J163=1,$C$159,IF(J163=2,$D$159,IF(J163=3,$E$159,IF(J163=4,$F$159,IF(J163=5,$G$159,""))))),IF(J163=1,$C$160,IF(J163=2,$D$160,IF(J163=3,$E$160,IF(J163=4,$F$160,IF(J163=5,$G$160,""))))))))</f>
        <v>W1</v>
      </c>
      <c r="N163" s="15" t="str">
        <f t="shared" si="50"/>
        <v>NI1</v>
      </c>
    </row>
    <row r="164" spans="1:16" s="15" customFormat="1" x14ac:dyDescent="0.3">
      <c r="A164" s="233"/>
      <c r="B164" s="15">
        <f t="shared" ref="B164:B169" si="51">B163+1</f>
        <v>2</v>
      </c>
      <c r="C164" s="191">
        <f>C163+$C$204/1440</f>
        <v>0.45833333333333331</v>
      </c>
      <c r="D164" s="15" t="str">
        <f t="shared" ref="D164:D165" si="52">I164</f>
        <v>A</v>
      </c>
      <c r="E164" s="15" t="str">
        <f t="shared" ref="E164:E169" si="53">M164</f>
        <v>P1</v>
      </c>
      <c r="F164" s="15" t="str">
        <f t="shared" ref="F164:F169" si="54">N164</f>
        <v>R1</v>
      </c>
      <c r="H164" s="178"/>
      <c r="I164" s="15" t="s">
        <v>645</v>
      </c>
      <c r="J164" s="15">
        <v>3</v>
      </c>
      <c r="K164" s="15">
        <v>4</v>
      </c>
      <c r="L164" s="15" t="s">
        <v>660</v>
      </c>
      <c r="M164" s="15" t="str">
        <f t="shared" si="50"/>
        <v>P1</v>
      </c>
      <c r="N164" s="15" t="str">
        <f t="shared" si="50"/>
        <v>R1</v>
      </c>
    </row>
    <row r="165" spans="1:16" s="15" customFormat="1" x14ac:dyDescent="0.3">
      <c r="A165" s="233"/>
      <c r="B165" s="15">
        <f t="shared" si="51"/>
        <v>3</v>
      </c>
      <c r="C165" s="191">
        <f>C164+$C$204/1440</f>
        <v>0.47916666666666663</v>
      </c>
      <c r="D165" s="15" t="str">
        <f t="shared" si="52"/>
        <v>A</v>
      </c>
      <c r="E165" s="15" t="str">
        <f t="shared" si="53"/>
        <v>W1</v>
      </c>
      <c r="F165" s="15" t="str">
        <f t="shared" si="54"/>
        <v>P1</v>
      </c>
      <c r="H165" s="178"/>
      <c r="I165" s="15" t="s">
        <v>645</v>
      </c>
      <c r="J165" s="15">
        <v>1</v>
      </c>
      <c r="K165" s="15">
        <v>3</v>
      </c>
      <c r="L165" s="15" t="s">
        <v>660</v>
      </c>
      <c r="M165" s="15" t="str">
        <f t="shared" si="50"/>
        <v>W1</v>
      </c>
      <c r="N165" s="15" t="str">
        <f t="shared" si="50"/>
        <v>P1</v>
      </c>
    </row>
    <row r="166" spans="1:16" s="15" customFormat="1" x14ac:dyDescent="0.3">
      <c r="A166" s="233"/>
      <c r="B166" s="15">
        <f t="shared" si="51"/>
        <v>4</v>
      </c>
      <c r="C166" s="191">
        <f>C165+$C$204/1440</f>
        <v>0.49999999999999994</v>
      </c>
      <c r="D166" s="15" t="str">
        <f t="shared" ref="D166" si="55">I166</f>
        <v>A</v>
      </c>
      <c r="E166" s="15" t="str">
        <f t="shared" si="53"/>
        <v>NI1</v>
      </c>
      <c r="F166" s="15" t="str">
        <f t="shared" si="54"/>
        <v>R1</v>
      </c>
      <c r="I166" s="197" t="s">
        <v>645</v>
      </c>
      <c r="J166" s="197">
        <v>2</v>
      </c>
      <c r="K166" s="197">
        <v>4</v>
      </c>
      <c r="L166" s="197" t="s">
        <v>660</v>
      </c>
      <c r="M166" s="197" t="str">
        <f t="shared" ref="M166:M169" si="56">IF($I166=$B$157,IF(J166=1,$C$157,IF(J166=2,$D$157,IF(J166=3,$E$157,IF(J166=4,$F$157,IF(J166=5,$G$157,""))))),IF($I166=$B$158,IF(J166=1,$C$158,IF(J166=2,$D$158,IF(J166=3,$E$158,IF(J166=4,$F$158,IF(J166=5,$G$158,""))))),IF($I166=$B$159,IF(J166=1,$C$159,IF(J166=2,$D$159,IF(J166=3,$E$159,IF(J166=4,$F$159,IF(J166=5,$G$159,""))))),IF(J166=1,$C$160,IF(J166=2,$D$160,IF(J166=3,$E$160,IF(J166=4,$F$160,IF(J166=5,$G$160,""))))))))</f>
        <v>NI1</v>
      </c>
      <c r="N166" s="197" t="str">
        <f t="shared" ref="N166:N169" si="57">IF($I166=$B$157,IF(K166=1,$C$157,IF(K166=2,$D$157,IF(K166=3,$E$157,IF(K166=4,$F$157,IF(K166=5,$G$157,""))))),IF($I166=$B$158,IF(K166=1,$C$158,IF(K166=2,$D$158,IF(K166=3,$E$158,IF(K166=4,$F$158,IF(K166=5,$G$158,""))))),IF($I166=$B$159,IF(K166=1,$C$159,IF(K166=2,$D$159,IF(K166=3,$E$159,IF(K166=4,$F$159,IF(K166=5,$G$159,""))))),IF(K166=1,$C$160,IF(K166=2,$D$160,IF(K166=3,$E$160,IF(K166=4,$F$160,IF(K166=5,$G$160,""))))))))</f>
        <v>R1</v>
      </c>
    </row>
    <row r="167" spans="1:16" s="15" customFormat="1" x14ac:dyDescent="0.3">
      <c r="A167" s="233"/>
      <c r="B167" s="15">
        <f t="shared" si="51"/>
        <v>5</v>
      </c>
      <c r="C167" s="191">
        <f t="shared" ref="C167:C169" si="58">C166+$C$204/1440</f>
        <v>0.52083333333333326</v>
      </c>
      <c r="D167" s="15" t="str">
        <f t="shared" ref="D167:D169" si="59">I167</f>
        <v>B</v>
      </c>
      <c r="E167" s="15" t="str">
        <f t="shared" si="53"/>
        <v>W2</v>
      </c>
      <c r="F167" s="15" t="str">
        <f t="shared" si="54"/>
        <v>P2</v>
      </c>
      <c r="H167" s="178"/>
      <c r="I167" s="15" t="s">
        <v>646</v>
      </c>
      <c r="J167" s="15">
        <v>1</v>
      </c>
      <c r="K167" s="15">
        <v>3</v>
      </c>
      <c r="L167" s="15" t="s">
        <v>660</v>
      </c>
      <c r="M167" s="15" t="str">
        <f t="shared" si="56"/>
        <v>W2</v>
      </c>
      <c r="N167" s="15" t="str">
        <f t="shared" si="57"/>
        <v>P2</v>
      </c>
    </row>
    <row r="168" spans="1:16" s="15" customFormat="1" x14ac:dyDescent="0.3">
      <c r="A168" s="233"/>
      <c r="B168" s="15">
        <f t="shared" si="51"/>
        <v>6</v>
      </c>
      <c r="C168" s="191">
        <f t="shared" si="58"/>
        <v>0.54166666666666663</v>
      </c>
      <c r="D168" s="15" t="str">
        <f t="shared" si="59"/>
        <v>B</v>
      </c>
      <c r="E168" s="15" t="str">
        <f t="shared" si="53"/>
        <v>W2</v>
      </c>
      <c r="F168" s="15" t="str">
        <f t="shared" si="54"/>
        <v>NI2</v>
      </c>
      <c r="H168" s="178"/>
      <c r="I168" s="15" t="s">
        <v>646</v>
      </c>
      <c r="J168" s="15">
        <v>1</v>
      </c>
      <c r="K168" s="15">
        <v>2</v>
      </c>
      <c r="L168" s="15" t="s">
        <v>660</v>
      </c>
      <c r="M168" s="15" t="str">
        <f t="shared" si="56"/>
        <v>W2</v>
      </c>
      <c r="N168" s="15" t="str">
        <f t="shared" si="57"/>
        <v>NI2</v>
      </c>
    </row>
    <row r="169" spans="1:16" s="15" customFormat="1" x14ac:dyDescent="0.3">
      <c r="A169" s="195"/>
      <c r="B169" s="15">
        <f t="shared" si="51"/>
        <v>7</v>
      </c>
      <c r="C169" s="191">
        <f t="shared" si="58"/>
        <v>0.5625</v>
      </c>
      <c r="D169" s="15" t="str">
        <f t="shared" si="59"/>
        <v>B</v>
      </c>
      <c r="E169" s="15" t="str">
        <f t="shared" si="53"/>
        <v>NI2</v>
      </c>
      <c r="F169" s="15" t="str">
        <f t="shared" si="54"/>
        <v>P2</v>
      </c>
      <c r="H169" s="178"/>
      <c r="I169" s="15" t="s">
        <v>646</v>
      </c>
      <c r="J169" s="15">
        <v>2</v>
      </c>
      <c r="K169" s="15">
        <v>3</v>
      </c>
      <c r="L169" s="15" t="s">
        <v>660</v>
      </c>
      <c r="M169" s="15" t="str">
        <f t="shared" si="56"/>
        <v>NI2</v>
      </c>
      <c r="N169" s="15" t="str">
        <f t="shared" si="57"/>
        <v>P2</v>
      </c>
    </row>
    <row r="170" spans="1:16" s="15" customFormat="1" x14ac:dyDescent="0.3">
      <c r="A170" s="209"/>
      <c r="B170" s="199" t="s">
        <v>662</v>
      </c>
      <c r="C170" s="191">
        <f>C169+$C$204/1440</f>
        <v>0.58333333333333337</v>
      </c>
      <c r="D170" s="15" t="s">
        <v>694</v>
      </c>
      <c r="E170" s="15" t="s">
        <v>663</v>
      </c>
      <c r="F170" s="15" t="s">
        <v>667</v>
      </c>
      <c r="H170" s="178"/>
    </row>
    <row r="171" spans="1:16" s="15" customFormat="1" x14ac:dyDescent="0.3">
      <c r="A171" s="209"/>
      <c r="B171" s="199" t="s">
        <v>665</v>
      </c>
      <c r="C171" s="191">
        <f>C170+15/1440</f>
        <v>0.59375</v>
      </c>
      <c r="D171" s="15" t="s">
        <v>696</v>
      </c>
      <c r="E171" s="15" t="s">
        <v>666</v>
      </c>
      <c r="F171" s="15" t="s">
        <v>664</v>
      </c>
      <c r="H171" s="178"/>
    </row>
    <row r="172" spans="1:16" s="15" customFormat="1" x14ac:dyDescent="0.3">
      <c r="A172" s="218" t="s">
        <v>668</v>
      </c>
      <c r="B172" s="218"/>
      <c r="C172" s="200">
        <f>C171+15/1440</f>
        <v>0.60416666666666663</v>
      </c>
      <c r="D172" s="25" t="s">
        <v>669</v>
      </c>
      <c r="E172" s="25" t="s">
        <v>662</v>
      </c>
      <c r="F172" s="25" t="s">
        <v>665</v>
      </c>
      <c r="G172" s="25"/>
      <c r="H172" s="201"/>
    </row>
    <row r="173" spans="1:16" s="15" customFormat="1" x14ac:dyDescent="0.3">
      <c r="A173" s="25"/>
      <c r="B173" s="25"/>
      <c r="C173" s="200"/>
      <c r="D173" s="25"/>
      <c r="E173" s="25"/>
      <c r="F173" s="25"/>
      <c r="G173" s="25"/>
      <c r="H173" s="201"/>
    </row>
    <row r="174" spans="1:16" s="15" customFormat="1" x14ac:dyDescent="0.3">
      <c r="A174" s="62"/>
      <c r="B174" s="62"/>
      <c r="C174" s="62"/>
      <c r="D174" s="62"/>
      <c r="E174" s="62"/>
      <c r="F174" s="62"/>
      <c r="G174" s="62"/>
      <c r="H174" s="62"/>
      <c r="I174" s="62"/>
      <c r="J174" s="62"/>
      <c r="K174" s="62"/>
      <c r="L174" s="62"/>
      <c r="M174" s="62"/>
      <c r="N174" s="208"/>
      <c r="O174" s="208"/>
      <c r="P174" s="208"/>
    </row>
    <row r="175" spans="1:16" x14ac:dyDescent="0.3">
      <c r="A175" s="177" t="s">
        <v>632</v>
      </c>
      <c r="B175" s="56" t="s">
        <v>677</v>
      </c>
      <c r="C175" s="15"/>
      <c r="D175" s="15"/>
      <c r="E175" s="177" t="s">
        <v>634</v>
      </c>
      <c r="F175" s="15">
        <v>9</v>
      </c>
      <c r="G175" s="15"/>
      <c r="H175" s="177" t="s">
        <v>674</v>
      </c>
      <c r="I175" s="189" t="s">
        <v>678</v>
      </c>
      <c r="J175" s="15"/>
      <c r="K175" s="15"/>
      <c r="L175" s="15"/>
      <c r="M175" s="15"/>
      <c r="N175" s="15"/>
    </row>
    <row r="176" spans="1:16" x14ac:dyDescent="0.3">
      <c r="A176" s="14" t="s">
        <v>636</v>
      </c>
      <c r="B176" s="235">
        <v>45703</v>
      </c>
      <c r="C176" s="235"/>
      <c r="D176" s="15"/>
      <c r="E176" s="177" t="s">
        <v>637</v>
      </c>
      <c r="F176" s="15">
        <f>MAX(B186:B197)+3</f>
        <v>12</v>
      </c>
      <c r="G176" s="15"/>
      <c r="H176" s="56"/>
      <c r="I176" s="181"/>
      <c r="J176" s="181"/>
      <c r="K176" s="181"/>
      <c r="L176" s="181"/>
      <c r="M176" s="181"/>
      <c r="N176" s="181"/>
      <c r="O176" s="181"/>
    </row>
    <row r="177" spans="1:15" x14ac:dyDescent="0.3">
      <c r="A177" s="177" t="s">
        <v>638</v>
      </c>
      <c r="B177" s="56" t="s">
        <v>702</v>
      </c>
      <c r="C177" s="15"/>
      <c r="D177" s="15"/>
      <c r="E177" s="15"/>
      <c r="F177" s="15"/>
      <c r="G177" s="15"/>
      <c r="H177" s="56"/>
      <c r="I177" s="181"/>
      <c r="J177" s="181"/>
      <c r="K177" s="181"/>
      <c r="L177" s="181"/>
      <c r="M177" s="181"/>
      <c r="N177" s="181"/>
      <c r="O177" s="181"/>
    </row>
    <row r="178" spans="1:15" x14ac:dyDescent="0.3">
      <c r="A178" s="234" t="s">
        <v>640</v>
      </c>
      <c r="B178" s="234"/>
      <c r="C178" s="44">
        <v>0.35416666666666669</v>
      </c>
      <c r="D178" s="15"/>
      <c r="E178" s="177" t="s">
        <v>641</v>
      </c>
      <c r="F178" s="191">
        <f>C197+(C179)/1440</f>
        <v>0.58333333333333337</v>
      </c>
      <c r="G178" s="15"/>
      <c r="H178" s="56"/>
      <c r="I178" s="181"/>
      <c r="J178" s="181"/>
      <c r="K178" s="181"/>
      <c r="L178" s="181"/>
      <c r="M178" s="181"/>
      <c r="N178" s="181"/>
      <c r="O178" s="181"/>
    </row>
    <row r="179" spans="1:15" x14ac:dyDescent="0.3">
      <c r="A179" s="234" t="s">
        <v>642</v>
      </c>
      <c r="B179" s="234"/>
      <c r="C179" s="45">
        <v>30</v>
      </c>
      <c r="D179" s="56" t="s">
        <v>643</v>
      </c>
      <c r="E179" s="15"/>
      <c r="F179" s="15"/>
      <c r="G179" s="15"/>
      <c r="H179" s="177"/>
      <c r="I179" s="15"/>
      <c r="J179" s="15"/>
      <c r="K179" s="15"/>
      <c r="L179" s="15"/>
      <c r="M179" s="15"/>
      <c r="N179" s="15"/>
    </row>
    <row r="180" spans="1:15" x14ac:dyDescent="0.3">
      <c r="A180" s="14" t="s">
        <v>644</v>
      </c>
      <c r="B180" s="25" t="s">
        <v>645</v>
      </c>
      <c r="C180" s="15" t="s">
        <v>24</v>
      </c>
      <c r="D180" s="15" t="s">
        <v>65</v>
      </c>
      <c r="E180" s="15" t="s">
        <v>69</v>
      </c>
      <c r="F180" s="15" t="s">
        <v>108</v>
      </c>
      <c r="G180" s="15" t="s">
        <v>26</v>
      </c>
      <c r="H180" s="15"/>
      <c r="I180" s="15"/>
      <c r="J180" s="25"/>
      <c r="K180" s="25"/>
      <c r="L180" s="25"/>
      <c r="M180" s="25"/>
      <c r="N180" s="25"/>
    </row>
    <row r="181" spans="1:15" x14ac:dyDescent="0.3">
      <c r="A181" s="14" t="s">
        <v>644</v>
      </c>
      <c r="B181" s="25" t="s">
        <v>646</v>
      </c>
      <c r="C181" s="15" t="s">
        <v>27</v>
      </c>
      <c r="D181" s="15" t="s">
        <v>66</v>
      </c>
      <c r="E181" s="15" t="s">
        <v>70</v>
      </c>
      <c r="F181" s="15" t="s">
        <v>85</v>
      </c>
      <c r="G181" s="15"/>
      <c r="H181" s="15"/>
      <c r="I181" s="15"/>
      <c r="J181" s="25"/>
      <c r="K181" s="25"/>
      <c r="L181" s="25"/>
      <c r="M181" s="25"/>
      <c r="N181" s="25"/>
    </row>
    <row r="182" spans="1:15" x14ac:dyDescent="0.3">
      <c r="A182" s="14" t="s">
        <v>649</v>
      </c>
      <c r="B182" s="56" t="s">
        <v>650</v>
      </c>
      <c r="C182" s="15"/>
      <c r="D182" s="15"/>
      <c r="E182" s="15"/>
      <c r="F182" s="15"/>
      <c r="G182" s="15"/>
      <c r="H182" s="15"/>
      <c r="I182" s="14"/>
      <c r="J182" s="25"/>
      <c r="K182" s="15"/>
      <c r="L182" s="15"/>
      <c r="M182" s="15"/>
      <c r="N182" s="15"/>
      <c r="O182" s="25"/>
    </row>
    <row r="183" spans="1:15" s="15" customFormat="1" x14ac:dyDescent="0.3">
      <c r="A183" s="177" t="s">
        <v>651</v>
      </c>
      <c r="B183" s="56" t="s">
        <v>675</v>
      </c>
      <c r="C183" s="56"/>
      <c r="I183" s="25"/>
      <c r="J183" s="25"/>
      <c r="K183" s="25"/>
      <c r="L183" s="25"/>
      <c r="M183" s="25"/>
      <c r="N183" s="25"/>
    </row>
    <row r="184" spans="1:15" ht="14.4" customHeight="1" x14ac:dyDescent="0.3">
      <c r="A184" s="15"/>
      <c r="B184" s="15"/>
      <c r="C184" s="15"/>
      <c r="D184" s="15"/>
      <c r="E184" s="15"/>
      <c r="F184" s="15"/>
      <c r="G184" s="15"/>
      <c r="H184" s="15"/>
      <c r="I184" s="15"/>
      <c r="J184" s="15"/>
      <c r="K184" s="15"/>
      <c r="L184" s="15"/>
      <c r="M184" s="15"/>
      <c r="N184" s="15"/>
    </row>
    <row r="185" spans="1:15" x14ac:dyDescent="0.3">
      <c r="A185" s="15"/>
      <c r="B185" s="6" t="s">
        <v>93</v>
      </c>
      <c r="C185" s="6" t="s">
        <v>653</v>
      </c>
      <c r="D185" s="6" t="s">
        <v>654</v>
      </c>
      <c r="E185" s="6" t="s">
        <v>655</v>
      </c>
      <c r="F185" s="6" t="s">
        <v>656</v>
      </c>
      <c r="G185" s="6" t="s">
        <v>95</v>
      </c>
      <c r="H185" s="6"/>
      <c r="I185" s="236" t="s">
        <v>657</v>
      </c>
      <c r="J185" s="236"/>
      <c r="K185" s="236"/>
      <c r="L185" s="236"/>
      <c r="M185" s="236"/>
      <c r="N185" s="236"/>
    </row>
    <row r="186" spans="1:15" ht="14.4" customHeight="1" x14ac:dyDescent="0.3">
      <c r="A186" s="233" t="s">
        <v>658</v>
      </c>
      <c r="B186" s="15">
        <v>1</v>
      </c>
      <c r="C186" s="191">
        <f>$C178</f>
        <v>0.35416666666666669</v>
      </c>
      <c r="D186" s="15" t="str">
        <f>I186</f>
        <v>A</v>
      </c>
      <c r="E186" s="15" t="str">
        <f>M186</f>
        <v>A1</v>
      </c>
      <c r="F186" s="15" t="str">
        <f>N186</f>
        <v>NI1</v>
      </c>
      <c r="G186" s="15" t="s">
        <v>89</v>
      </c>
      <c r="H186" s="178"/>
      <c r="I186" s="15" t="s">
        <v>645</v>
      </c>
      <c r="J186" s="15">
        <v>1</v>
      </c>
      <c r="K186" s="15">
        <v>3</v>
      </c>
      <c r="L186" s="15" t="s">
        <v>660</v>
      </c>
      <c r="M186" s="15" t="str">
        <f t="shared" ref="M186:N190" si="60">IF($I186=$B$180,IF(J186=1,$C$180,IF(J186=2,$D$180,IF(J186=3,$E$180,IF(J186=4,$F$180,IF(J186=5,$G$180,""))))),IF($I186=$B$181,IF(J186=1,$C$181,IF(J186=2,$D$181,IF(J186=3,$E$181,IF(J186=4,$F$181,IF(J186=5,$G$181,""))))),IF($I186=$B$182,IF(J186=1,$C$182,IF(J186=2,$D$182,IF(J186=3,$E$182,IF(J186=4,$F$182,IF(J186=5,$G$182,""))))),IF(J186=1,$C$183,IF(J186=2,$D$183,IF(J186=3,$E$183,IF(J186=4,$F$183,IF(J186=5,$G$183,""))))))))</f>
        <v>A1</v>
      </c>
      <c r="N186" s="15" t="str">
        <f t="shared" si="60"/>
        <v>NI1</v>
      </c>
    </row>
    <row r="187" spans="1:15" x14ac:dyDescent="0.3">
      <c r="A187" s="233"/>
      <c r="B187" s="15">
        <f t="shared" ref="B187:B195" si="61">B186+1</f>
        <v>2</v>
      </c>
      <c r="C187" s="191">
        <f>C186+$C$84/1440</f>
        <v>0.375</v>
      </c>
      <c r="D187" s="15" t="str">
        <f t="shared" ref="D187:D193" si="62">I187</f>
        <v>A</v>
      </c>
      <c r="E187" s="15" t="str">
        <f t="shared" ref="E187:F193" si="63">M187</f>
        <v>M1</v>
      </c>
      <c r="F187" s="15" t="str">
        <f t="shared" si="63"/>
        <v>R1</v>
      </c>
      <c r="G187" s="15" t="s">
        <v>89</v>
      </c>
      <c r="H187" s="178"/>
      <c r="I187" s="15" t="s">
        <v>645</v>
      </c>
      <c r="J187" s="15">
        <v>2</v>
      </c>
      <c r="K187" s="15">
        <v>4</v>
      </c>
      <c r="L187" s="15" t="s">
        <v>660</v>
      </c>
      <c r="M187" s="15" t="str">
        <f t="shared" si="60"/>
        <v>M1</v>
      </c>
      <c r="N187" s="15" t="str">
        <f t="shared" si="60"/>
        <v>R1</v>
      </c>
    </row>
    <row r="188" spans="1:15" x14ac:dyDescent="0.3">
      <c r="A188" s="233"/>
      <c r="B188" s="15">
        <f t="shared" si="61"/>
        <v>3</v>
      </c>
      <c r="C188" s="191">
        <f t="shared" ref="C188:C195" si="64">C187+$C$84/1440</f>
        <v>0.39583333333333331</v>
      </c>
      <c r="D188" s="15" t="str">
        <f t="shared" si="62"/>
        <v>A</v>
      </c>
      <c r="E188" s="15" t="str">
        <f t="shared" si="63"/>
        <v>NI1</v>
      </c>
      <c r="F188" s="15" t="str">
        <f t="shared" si="63"/>
        <v>HB1</v>
      </c>
      <c r="G188" s="15" t="s">
        <v>89</v>
      </c>
      <c r="H188" s="178"/>
      <c r="I188" s="15" t="s">
        <v>645</v>
      </c>
      <c r="J188" s="15">
        <v>3</v>
      </c>
      <c r="K188" s="15">
        <v>5</v>
      </c>
      <c r="L188" s="15" t="s">
        <v>660</v>
      </c>
      <c r="M188" s="15" t="str">
        <f t="shared" si="60"/>
        <v>NI1</v>
      </c>
      <c r="N188" s="15" t="str">
        <f t="shared" si="60"/>
        <v>HB1</v>
      </c>
    </row>
    <row r="189" spans="1:15" x14ac:dyDescent="0.3">
      <c r="A189" s="233"/>
      <c r="B189" s="15">
        <f t="shared" si="61"/>
        <v>4</v>
      </c>
      <c r="C189" s="191">
        <f t="shared" si="64"/>
        <v>0.41666666666666663</v>
      </c>
      <c r="D189" s="15" t="str">
        <f t="shared" si="62"/>
        <v>A</v>
      </c>
      <c r="E189" s="15" t="str">
        <f t="shared" si="63"/>
        <v>A1</v>
      </c>
      <c r="F189" s="15" t="str">
        <f t="shared" si="63"/>
        <v>M1</v>
      </c>
      <c r="G189" s="15" t="s">
        <v>89</v>
      </c>
      <c r="H189" s="178"/>
      <c r="I189" s="15" t="s">
        <v>645</v>
      </c>
      <c r="J189" s="15">
        <v>1</v>
      </c>
      <c r="K189" s="15">
        <v>2</v>
      </c>
      <c r="L189" s="15" t="s">
        <v>660</v>
      </c>
      <c r="M189" s="15" t="str">
        <f t="shared" si="60"/>
        <v>A1</v>
      </c>
      <c r="N189" s="15" t="str">
        <f t="shared" si="60"/>
        <v>M1</v>
      </c>
    </row>
    <row r="190" spans="1:15" x14ac:dyDescent="0.3">
      <c r="A190" s="233"/>
      <c r="B190" s="15">
        <f t="shared" si="61"/>
        <v>5</v>
      </c>
      <c r="C190" s="191">
        <f t="shared" si="64"/>
        <v>0.43749999999999994</v>
      </c>
      <c r="D190" s="15" t="str">
        <f t="shared" si="62"/>
        <v>A</v>
      </c>
      <c r="E190" s="15" t="str">
        <f t="shared" si="63"/>
        <v>R1</v>
      </c>
      <c r="F190" s="15" t="str">
        <f t="shared" si="63"/>
        <v>HB1</v>
      </c>
      <c r="G190" s="15" t="s">
        <v>89</v>
      </c>
      <c r="H190" s="178"/>
      <c r="I190" s="15" t="s">
        <v>645</v>
      </c>
      <c r="J190" s="15">
        <v>4</v>
      </c>
      <c r="K190" s="15">
        <v>5</v>
      </c>
      <c r="L190" s="15" t="s">
        <v>660</v>
      </c>
      <c r="M190" s="15" t="str">
        <f t="shared" si="60"/>
        <v>R1</v>
      </c>
      <c r="N190" s="15" t="str">
        <f t="shared" si="60"/>
        <v>HB1</v>
      </c>
    </row>
    <row r="191" spans="1:15" x14ac:dyDescent="0.3">
      <c r="A191" s="209"/>
      <c r="B191" s="199" t="s">
        <v>662</v>
      </c>
      <c r="C191" s="191">
        <f>C190+$C$204/1440</f>
        <v>0.45833333333333326</v>
      </c>
      <c r="D191" s="15" t="s">
        <v>645</v>
      </c>
      <c r="E191" s="15" t="s">
        <v>663</v>
      </c>
      <c r="F191" s="15" t="s">
        <v>664</v>
      </c>
      <c r="G191" s="15" t="s">
        <v>89</v>
      </c>
      <c r="H191" s="178"/>
      <c r="I191" s="15"/>
      <c r="J191" s="15"/>
      <c r="K191" s="15"/>
      <c r="L191" s="15"/>
      <c r="M191" s="15"/>
      <c r="N191" s="15"/>
    </row>
    <row r="192" spans="1:15" ht="14.4" customHeight="1" x14ac:dyDescent="0.3">
      <c r="A192" s="233" t="s">
        <v>658</v>
      </c>
      <c r="B192" s="15">
        <f>B190+1</f>
        <v>6</v>
      </c>
      <c r="C192" s="191">
        <f>C191+15/1440</f>
        <v>0.46874999999999994</v>
      </c>
      <c r="D192" s="15" t="str">
        <f t="shared" si="62"/>
        <v>B</v>
      </c>
      <c r="E192" s="15" t="str">
        <f t="shared" si="63"/>
        <v>A2</v>
      </c>
      <c r="F192" s="15" t="str">
        <f t="shared" si="63"/>
        <v>M2</v>
      </c>
      <c r="G192" s="15" t="s">
        <v>89</v>
      </c>
      <c r="H192" s="178"/>
      <c r="I192" s="15" t="s">
        <v>646</v>
      </c>
      <c r="J192" s="15">
        <v>1</v>
      </c>
      <c r="K192" s="15">
        <v>2</v>
      </c>
      <c r="L192" s="15" t="s">
        <v>660</v>
      </c>
      <c r="M192" s="15" t="str">
        <f t="shared" ref="M192:N195" si="65">IF($I192=$B$180,IF(J192=1,$C$180,IF(J192=2,$D$180,IF(J192=3,$E$180,IF(J192=4,$F$180,IF(J192=5,$G$180,""))))),IF($I192=$B$181,IF(J192=1,$C$181,IF(J192=2,$D$181,IF(J192=3,$E$181,IF(J192=4,$F$181,IF(J192=5,$G$181,""))))),IF($I192=$B$182,IF(J192=1,$C$182,IF(J192=2,$D$182,IF(J192=3,$E$182,IF(J192=4,$F$182,IF(J192=5,$G$182,""))))),IF(J192=1,$C$183,IF(J192=2,$D$183,IF(J192=3,$E$183,IF(J192=4,$F$183,IF(J192=5,$G$183,""))))))))</f>
        <v>A2</v>
      </c>
      <c r="N192" s="15" t="str">
        <f t="shared" si="65"/>
        <v>M2</v>
      </c>
    </row>
    <row r="193" spans="1:21" x14ac:dyDescent="0.3">
      <c r="A193" s="233"/>
      <c r="B193" s="15">
        <f t="shared" si="61"/>
        <v>7</v>
      </c>
      <c r="C193" s="191">
        <f t="shared" si="64"/>
        <v>0.48958333333333326</v>
      </c>
      <c r="D193" s="15" t="str">
        <f t="shared" si="62"/>
        <v>B</v>
      </c>
      <c r="E193" s="15" t="str">
        <f t="shared" si="63"/>
        <v>NI2</v>
      </c>
      <c r="F193" s="15" t="str">
        <f t="shared" si="63"/>
        <v>W1</v>
      </c>
      <c r="G193" s="15" t="s">
        <v>89</v>
      </c>
      <c r="H193" s="178"/>
      <c r="I193" s="15" t="s">
        <v>646</v>
      </c>
      <c r="J193" s="15">
        <v>3</v>
      </c>
      <c r="K193" s="15">
        <v>4</v>
      </c>
      <c r="L193" s="15" t="s">
        <v>660</v>
      </c>
      <c r="M193" s="15" t="str">
        <f t="shared" si="65"/>
        <v>NI2</v>
      </c>
      <c r="N193" s="15" t="str">
        <f t="shared" si="65"/>
        <v>W1</v>
      </c>
    </row>
    <row r="194" spans="1:21" x14ac:dyDescent="0.3">
      <c r="A194" s="233"/>
      <c r="B194" s="15">
        <f t="shared" si="61"/>
        <v>8</v>
      </c>
      <c r="C194" s="191">
        <f t="shared" si="64"/>
        <v>0.51041666666666663</v>
      </c>
      <c r="D194" s="15" t="str">
        <f t="shared" ref="D194:D195" si="66">I194</f>
        <v>B</v>
      </c>
      <c r="E194" s="15" t="str">
        <f t="shared" ref="E194:E195" si="67">M194</f>
        <v>A2</v>
      </c>
      <c r="F194" s="15" t="str">
        <f t="shared" ref="F194:F195" si="68">N194</f>
        <v>NI2</v>
      </c>
      <c r="G194" s="15" t="s">
        <v>89</v>
      </c>
      <c r="H194" s="178"/>
      <c r="I194" s="15" t="s">
        <v>646</v>
      </c>
      <c r="J194" s="15">
        <v>1</v>
      </c>
      <c r="K194" s="15">
        <v>3</v>
      </c>
      <c r="L194" s="15" t="s">
        <v>660</v>
      </c>
      <c r="M194" s="15" t="str">
        <f t="shared" si="65"/>
        <v>A2</v>
      </c>
      <c r="N194" s="15" t="str">
        <f t="shared" si="65"/>
        <v>NI2</v>
      </c>
    </row>
    <row r="195" spans="1:21" x14ac:dyDescent="0.3">
      <c r="A195" s="233"/>
      <c r="B195" s="15">
        <f t="shared" si="61"/>
        <v>9</v>
      </c>
      <c r="C195" s="191">
        <f t="shared" si="64"/>
        <v>0.53125</v>
      </c>
      <c r="D195" s="15" t="str">
        <f t="shared" si="66"/>
        <v>B</v>
      </c>
      <c r="E195" s="15" t="str">
        <f t="shared" si="67"/>
        <v>M2</v>
      </c>
      <c r="F195" s="15" t="str">
        <f t="shared" si="68"/>
        <v>W1</v>
      </c>
      <c r="G195" s="15" t="s">
        <v>89</v>
      </c>
      <c r="H195" s="178"/>
      <c r="I195" s="15" t="s">
        <v>646</v>
      </c>
      <c r="J195" s="15">
        <v>2</v>
      </c>
      <c r="K195" s="15">
        <v>4</v>
      </c>
      <c r="L195" s="15" t="s">
        <v>660</v>
      </c>
      <c r="M195" s="15" t="str">
        <f t="shared" si="65"/>
        <v>M2</v>
      </c>
      <c r="N195" s="15" t="str">
        <f t="shared" si="65"/>
        <v>W1</v>
      </c>
    </row>
    <row r="196" spans="1:21" x14ac:dyDescent="0.3">
      <c r="A196" s="209"/>
      <c r="B196" s="199" t="s">
        <v>665</v>
      </c>
      <c r="C196" s="191">
        <f>C195+$C$84/1440</f>
        <v>0.55208333333333337</v>
      </c>
      <c r="D196" s="15" t="s">
        <v>646</v>
      </c>
      <c r="E196" s="15" t="s">
        <v>666</v>
      </c>
      <c r="F196" s="15" t="s">
        <v>667</v>
      </c>
      <c r="G196" s="15" t="s">
        <v>89</v>
      </c>
      <c r="H196" s="201"/>
      <c r="I196" s="15"/>
      <c r="J196" s="15"/>
      <c r="K196" s="15"/>
      <c r="L196" s="15"/>
      <c r="M196" s="15"/>
      <c r="N196" s="15"/>
    </row>
    <row r="197" spans="1:21" x14ac:dyDescent="0.3">
      <c r="A197" s="218" t="s">
        <v>668</v>
      </c>
      <c r="B197" s="218"/>
      <c r="C197" s="200">
        <f>C196+15/1440</f>
        <v>0.5625</v>
      </c>
      <c r="D197" s="25" t="s">
        <v>694</v>
      </c>
      <c r="E197" s="25" t="s">
        <v>662</v>
      </c>
      <c r="F197" s="25" t="s">
        <v>665</v>
      </c>
      <c r="G197" s="25" t="s">
        <v>89</v>
      </c>
      <c r="H197" s="201"/>
      <c r="I197" s="15"/>
      <c r="J197" s="15"/>
      <c r="K197" s="15"/>
      <c r="L197" s="15"/>
      <c r="M197" s="15"/>
      <c r="N197" s="15"/>
    </row>
    <row r="198" spans="1:21" x14ac:dyDescent="0.3">
      <c r="A198" s="209"/>
      <c r="B198" s="15"/>
      <c r="C198" s="191"/>
      <c r="D198" s="15"/>
      <c r="E198" s="15"/>
      <c r="F198" s="15"/>
      <c r="G198" s="15"/>
      <c r="H198" s="178"/>
      <c r="I198" s="15"/>
      <c r="J198" s="15"/>
      <c r="K198" s="15"/>
      <c r="L198" s="15"/>
      <c r="M198" s="15"/>
      <c r="N198" s="15"/>
    </row>
    <row r="199" spans="1:21" x14ac:dyDescent="0.3">
      <c r="A199" s="40"/>
      <c r="B199" s="40"/>
      <c r="C199" s="40"/>
      <c r="D199" s="40"/>
      <c r="E199" s="40"/>
      <c r="F199" s="40"/>
      <c r="G199" s="40"/>
      <c r="H199" s="40"/>
      <c r="I199" s="40"/>
      <c r="J199" s="40"/>
      <c r="K199" s="40"/>
      <c r="L199" s="40"/>
      <c r="M199" s="40"/>
      <c r="N199" s="40"/>
      <c r="O199" s="40"/>
      <c r="P199" s="40"/>
    </row>
    <row r="200" spans="1:21" x14ac:dyDescent="0.3">
      <c r="A200" s="177" t="s">
        <v>632</v>
      </c>
      <c r="B200" s="56" t="s">
        <v>679</v>
      </c>
      <c r="C200" s="15"/>
      <c r="D200" s="15"/>
      <c r="E200" s="177" t="s">
        <v>634</v>
      </c>
      <c r="F200" s="15">
        <v>12</v>
      </c>
      <c r="G200" s="15"/>
      <c r="H200" s="177" t="s">
        <v>674</v>
      </c>
      <c r="I200" s="189" t="s">
        <v>680</v>
      </c>
      <c r="J200" s="181"/>
      <c r="K200" s="181"/>
      <c r="L200" s="181"/>
      <c r="M200" s="181"/>
      <c r="N200" s="181"/>
      <c r="O200" s="181"/>
    </row>
    <row r="201" spans="1:21" x14ac:dyDescent="0.3">
      <c r="A201" s="14" t="s">
        <v>636</v>
      </c>
      <c r="B201" s="235">
        <v>45703</v>
      </c>
      <c r="C201" s="235"/>
      <c r="D201" s="15"/>
      <c r="E201" s="177" t="s">
        <v>637</v>
      </c>
      <c r="F201" s="15">
        <f>MAX(B213:B227)+3</f>
        <v>15</v>
      </c>
      <c r="G201" s="15"/>
      <c r="H201" s="56"/>
      <c r="I201" s="181"/>
      <c r="J201" s="181"/>
      <c r="K201" s="181"/>
      <c r="L201" s="181"/>
      <c r="M201" s="181"/>
      <c r="N201" s="181"/>
      <c r="O201" s="181"/>
    </row>
    <row r="202" spans="1:21" x14ac:dyDescent="0.3">
      <c r="A202" s="177" t="s">
        <v>638</v>
      </c>
      <c r="B202" s="56" t="s">
        <v>681</v>
      </c>
      <c r="C202" s="15"/>
      <c r="D202" s="15"/>
      <c r="E202" s="15"/>
      <c r="F202" s="15"/>
      <c r="G202" s="15"/>
      <c r="H202" s="56"/>
      <c r="I202" s="15"/>
      <c r="J202" s="15"/>
      <c r="K202" s="15"/>
      <c r="L202" s="15"/>
      <c r="M202" s="15"/>
      <c r="N202" s="15"/>
      <c r="O202" s="15"/>
    </row>
    <row r="203" spans="1:21" x14ac:dyDescent="0.3">
      <c r="A203" s="234" t="s">
        <v>640</v>
      </c>
      <c r="B203" s="234"/>
      <c r="C203" s="44">
        <v>0.34375</v>
      </c>
      <c r="D203" s="15"/>
      <c r="E203" s="177" t="s">
        <v>641</v>
      </c>
      <c r="F203" s="191">
        <f>C227+(C204)/1440</f>
        <v>0.63541666666666674</v>
      </c>
      <c r="G203" s="15"/>
      <c r="H203" s="56"/>
      <c r="I203" s="181"/>
      <c r="J203" s="181"/>
      <c r="K203" s="181"/>
      <c r="L203" s="181"/>
      <c r="M203" s="181"/>
      <c r="N203" s="181"/>
      <c r="O203" s="181"/>
      <c r="P203" s="15"/>
      <c r="Q203" s="15"/>
      <c r="R203" s="15"/>
      <c r="S203" s="15"/>
      <c r="T203" s="15"/>
      <c r="U203" s="15"/>
    </row>
    <row r="204" spans="1:21" x14ac:dyDescent="0.3">
      <c r="A204" s="234" t="s">
        <v>642</v>
      </c>
      <c r="B204" s="234"/>
      <c r="C204" s="45">
        <v>30</v>
      </c>
      <c r="D204" s="56" t="s">
        <v>643</v>
      </c>
      <c r="E204" s="15"/>
      <c r="F204" s="15"/>
      <c r="G204" s="15"/>
      <c r="H204" s="56"/>
      <c r="I204" s="15"/>
      <c r="J204" s="15"/>
      <c r="K204" s="15"/>
      <c r="L204" s="15"/>
      <c r="M204" s="15"/>
      <c r="N204" s="15"/>
      <c r="O204" s="15"/>
      <c r="P204" s="15"/>
      <c r="Q204" s="15"/>
      <c r="R204" s="15"/>
      <c r="S204" s="15"/>
      <c r="T204" s="15"/>
      <c r="U204" s="15"/>
    </row>
    <row r="205" spans="1:21" s="15" customFormat="1" x14ac:dyDescent="0.3">
      <c r="A205" s="14" t="s">
        <v>644</v>
      </c>
      <c r="B205" s="25" t="s">
        <v>645</v>
      </c>
      <c r="C205" s="15" t="s">
        <v>24</v>
      </c>
      <c r="D205" s="15" t="s">
        <v>67</v>
      </c>
      <c r="E205" s="15" t="s">
        <v>23</v>
      </c>
      <c r="N205" s="25"/>
      <c r="O205" s="25"/>
    </row>
    <row r="206" spans="1:21" s="15" customFormat="1" x14ac:dyDescent="0.3">
      <c r="A206" s="14" t="s">
        <v>644</v>
      </c>
      <c r="B206" s="25" t="s">
        <v>646</v>
      </c>
      <c r="C206" s="15" t="s">
        <v>69</v>
      </c>
      <c r="D206" s="15" t="s">
        <v>65</v>
      </c>
      <c r="E206" s="15" t="s">
        <v>18</v>
      </c>
      <c r="N206" s="25"/>
      <c r="O206" s="25"/>
    </row>
    <row r="207" spans="1:21" s="15" customFormat="1" x14ac:dyDescent="0.3">
      <c r="A207" s="14" t="s">
        <v>644</v>
      </c>
      <c r="B207" s="25" t="s">
        <v>647</v>
      </c>
      <c r="C207" s="15" t="s">
        <v>25</v>
      </c>
      <c r="D207" s="15" t="s">
        <v>70</v>
      </c>
      <c r="E207" s="15" t="s">
        <v>68</v>
      </c>
      <c r="N207" s="25"/>
      <c r="O207" s="25"/>
    </row>
    <row r="208" spans="1:21" s="15" customFormat="1" x14ac:dyDescent="0.3">
      <c r="A208" s="14" t="s">
        <v>644</v>
      </c>
      <c r="B208" s="25" t="s">
        <v>648</v>
      </c>
      <c r="C208" s="15" t="s">
        <v>26</v>
      </c>
      <c r="D208" s="15" t="s">
        <v>66</v>
      </c>
      <c r="E208" s="15" t="s">
        <v>27</v>
      </c>
      <c r="N208" s="25"/>
      <c r="O208" s="25"/>
    </row>
    <row r="209" spans="1:15" x14ac:dyDescent="0.3">
      <c r="A209" s="14" t="s">
        <v>649</v>
      </c>
      <c r="B209" s="56" t="s">
        <v>686</v>
      </c>
      <c r="C209" s="15"/>
      <c r="D209" s="15"/>
      <c r="E209" s="15"/>
      <c r="F209" s="15"/>
      <c r="G209" s="15"/>
      <c r="H209" s="15"/>
      <c r="I209" s="14"/>
      <c r="J209" s="25"/>
      <c r="K209" s="15"/>
      <c r="L209" s="15"/>
      <c r="M209" s="56"/>
      <c r="N209" s="15"/>
      <c r="O209" s="25"/>
    </row>
    <row r="210" spans="1:15" s="15" customFormat="1" x14ac:dyDescent="0.3">
      <c r="A210" s="177" t="s">
        <v>651</v>
      </c>
      <c r="B210" s="56" t="s">
        <v>693</v>
      </c>
      <c r="C210" s="56"/>
      <c r="I210" s="25"/>
      <c r="J210" s="25"/>
      <c r="K210" s="25"/>
      <c r="L210" s="25"/>
      <c r="M210" s="25"/>
      <c r="N210" s="25"/>
    </row>
    <row r="211" spans="1:15" s="15" customFormat="1" x14ac:dyDescent="0.3"/>
    <row r="212" spans="1:15" s="15" customFormat="1" x14ac:dyDescent="0.3">
      <c r="B212" s="6" t="s">
        <v>93</v>
      </c>
      <c r="C212" s="6" t="s">
        <v>653</v>
      </c>
      <c r="D212" s="6" t="s">
        <v>654</v>
      </c>
      <c r="E212" s="6" t="s">
        <v>655</v>
      </c>
      <c r="F212" s="6" t="s">
        <v>656</v>
      </c>
      <c r="G212" s="6" t="s">
        <v>95</v>
      </c>
      <c r="H212" s="6"/>
      <c r="I212" s="236" t="s">
        <v>657</v>
      </c>
      <c r="J212" s="236"/>
      <c r="K212" s="236"/>
      <c r="L212" s="236"/>
      <c r="M212" s="236"/>
      <c r="N212" s="236"/>
      <c r="O212" s="6"/>
    </row>
    <row r="213" spans="1:15" s="15" customFormat="1" ht="14.4" customHeight="1" x14ac:dyDescent="0.3">
      <c r="A213" s="233" t="s">
        <v>658</v>
      </c>
      <c r="B213" s="15">
        <v>1</v>
      </c>
      <c r="C213" s="191">
        <f>C$203</f>
        <v>0.34375</v>
      </c>
      <c r="D213" s="15" t="str">
        <f>I213</f>
        <v>A</v>
      </c>
      <c r="E213" s="15" t="str">
        <f>M213</f>
        <v>A1</v>
      </c>
      <c r="F213" s="15" t="str">
        <f>N213</f>
        <v>HB2</v>
      </c>
      <c r="G213" s="15" t="s">
        <v>99</v>
      </c>
      <c r="H213" s="178"/>
      <c r="I213" s="15" t="s">
        <v>645</v>
      </c>
      <c r="J213" s="15">
        <v>1</v>
      </c>
      <c r="K213" s="15">
        <v>3</v>
      </c>
      <c r="L213" s="15" t="s">
        <v>660</v>
      </c>
      <c r="M213" s="15" t="str">
        <f>IF($I213=$B$205,IF(J213=1,$C$205,IF(J213=2,$D$205,IF(J213=3,$E$205,IF(J213=4,$F$205,IF(J213=5,$G$205,IF(J213=6,$H$205,"")))))),IF($I213=$B$206,IF(J213=1,$C$206,IF(J213=2,$D$206,IF(J213=3,$E$206,IF(J213=4,$F$206,IF(J213=5,$G$206,""))))),IF($I213=$B$207,IF(J213=1,$C$207,IF(J213=2,$D$207,IF(J213=3,$E$207,IF(J213=4,$F$207,IF(J213=5,$G$207,""))))),IF(J213=1,$C$208,IF(J213=2,$D$208,IF(J213=3,$E$208,IF(J213=4,$F$208,IF(J213=5,$G$208,""))))))))</f>
        <v>A1</v>
      </c>
      <c r="N213" s="15" t="str">
        <f>IF($I213=$B$205,IF(K213=1,$C$205,IF(K213=2,$D$205,IF(K213=3,$E$205,IF(K213=4,$F$205,IF(K213=5,$G$205,""))))),IF($I213=$B$206,IF(K213=1,$C$206,IF(K213=2,$D$206,IF(K213=3,$E$206,IF(K213=4,$F$206,IF(K213=5,$G$206,""))))),IF($I213=$B$207,IF(K213=1,$C$207,IF(K213=2,$D$207,IF(K213=3,$E$207,IF(K213=4,$F$207,IF(K213=5,$G$207,""))))),IF(K213=1,$C$208,IF(K213=2,$D$208,IF(K213=3,$E$208,IF(K213=4,$F$208,IF(K213=5,$G$208,""))))))))</f>
        <v>HB2</v>
      </c>
    </row>
    <row r="214" spans="1:15" s="15" customFormat="1" x14ac:dyDescent="0.3">
      <c r="A214" s="233"/>
      <c r="B214" s="15">
        <f t="shared" ref="B214:B222" si="69">B213+1</f>
        <v>2</v>
      </c>
      <c r="C214" s="191">
        <f t="shared" ref="C214:C222" si="70">C213+$C$204/1440</f>
        <v>0.36458333333333331</v>
      </c>
      <c r="D214" s="15" t="str">
        <f t="shared" ref="D214:D218" si="71">I214</f>
        <v>A</v>
      </c>
      <c r="E214" s="15" t="str">
        <f t="shared" ref="E214:F218" si="72">M214</f>
        <v>A1</v>
      </c>
      <c r="F214" s="15" t="str">
        <f t="shared" si="72"/>
        <v>M3</v>
      </c>
      <c r="G214" s="15" t="s">
        <v>99</v>
      </c>
      <c r="H214" s="178"/>
      <c r="I214" s="15" t="s">
        <v>645</v>
      </c>
      <c r="J214" s="15">
        <v>1</v>
      </c>
      <c r="K214" s="15">
        <v>2</v>
      </c>
      <c r="L214" s="15" t="s">
        <v>660</v>
      </c>
      <c r="M214" s="15" t="str">
        <f t="shared" ref="M214:M218" si="73">IF($I214=$B$205,IF(J214=1,$C$205,IF(J214=2,$D$205,IF(J214=3,$E$205,IF(J214=4,$F$205,IF(J214=5,$G$205,IF(J214=6,$H$205,"")))))),IF($I214=$B$206,IF(J214=1,$C$206,IF(J214=2,$D$206,IF(J214=3,$E$206,IF(J214=4,$F$206,IF(J214=5,$G$206,""))))),IF($I214=$B$207,IF(J214=1,$C$207,IF(J214=2,$D$207,IF(J214=3,$E$207,IF(J214=4,$F$207,IF(J214=5,$G$207,""))))),IF(J214=1,$C$208,IF(J214=2,$D$208,IF(J214=3,$E$208,IF(J214=4,$F$208,IF(J214=5,$G$208,""))))))))</f>
        <v>A1</v>
      </c>
      <c r="N214" s="15" t="str">
        <f t="shared" ref="N214:N218" si="74">IF($I214=$B$205,IF(K214=1,$C$205,IF(K214=2,$D$205,IF(K214=3,$E$205,IF(K214=4,$F$205,IF(K214=5,$G$205,""))))),IF($I214=$B$206,IF(K214=1,$C$206,IF(K214=2,$D$206,IF(K214=3,$E$206,IF(K214=4,$F$206,IF(K214=5,$G$206,""))))),IF($I214=$B$207,IF(K214=1,$C$207,IF(K214=2,$D$207,IF(K214=3,$E$207,IF(K214=4,$F$207,IF(K214=5,$G$207,""))))),IF(K214=1,$C$208,IF(K214=2,$D$208,IF(K214=3,$E$208,IF(K214=4,$F$208,IF(K214=5,$G$208,""))))))))</f>
        <v>M3</v>
      </c>
    </row>
    <row r="215" spans="1:15" s="15" customFormat="1" x14ac:dyDescent="0.3">
      <c r="A215" s="233"/>
      <c r="B215" s="15">
        <f t="shared" si="69"/>
        <v>3</v>
      </c>
      <c r="C215" s="191">
        <f t="shared" si="70"/>
        <v>0.38541666666666663</v>
      </c>
      <c r="D215" s="15" t="str">
        <f t="shared" si="71"/>
        <v>A</v>
      </c>
      <c r="E215" s="15" t="str">
        <f t="shared" si="72"/>
        <v>M3</v>
      </c>
      <c r="F215" s="15" t="str">
        <f t="shared" si="72"/>
        <v>HB2</v>
      </c>
      <c r="G215" s="15" t="s">
        <v>99</v>
      </c>
      <c r="H215" s="178"/>
      <c r="I215" s="197" t="s">
        <v>645</v>
      </c>
      <c r="J215" s="197">
        <v>2</v>
      </c>
      <c r="K215" s="197">
        <v>3</v>
      </c>
      <c r="L215" s="197" t="s">
        <v>660</v>
      </c>
      <c r="M215" s="197" t="str">
        <f t="shared" si="73"/>
        <v>M3</v>
      </c>
      <c r="N215" s="197" t="str">
        <f t="shared" si="74"/>
        <v>HB2</v>
      </c>
    </row>
    <row r="216" spans="1:15" s="15" customFormat="1" x14ac:dyDescent="0.3">
      <c r="A216" s="233"/>
      <c r="B216" s="15">
        <f t="shared" si="69"/>
        <v>4</v>
      </c>
      <c r="C216" s="191">
        <f t="shared" si="70"/>
        <v>0.40624999999999994</v>
      </c>
      <c r="D216" s="15" t="str">
        <f t="shared" si="71"/>
        <v>B</v>
      </c>
      <c r="E216" s="15" t="str">
        <f t="shared" si="72"/>
        <v>NI1</v>
      </c>
      <c r="F216" s="15" t="str">
        <f t="shared" si="72"/>
        <v>HB3</v>
      </c>
      <c r="G216" s="15" t="s">
        <v>99</v>
      </c>
      <c r="H216" s="178"/>
      <c r="I216" s="15" t="s">
        <v>646</v>
      </c>
      <c r="J216" s="15">
        <v>1</v>
      </c>
      <c r="K216" s="15">
        <v>3</v>
      </c>
      <c r="L216" s="15" t="s">
        <v>660</v>
      </c>
      <c r="M216" s="15" t="str">
        <f t="shared" si="73"/>
        <v>NI1</v>
      </c>
      <c r="N216" s="15" t="str">
        <f t="shared" si="74"/>
        <v>HB3</v>
      </c>
    </row>
    <row r="217" spans="1:15" s="15" customFormat="1" x14ac:dyDescent="0.3">
      <c r="A217" s="233"/>
      <c r="B217" s="15">
        <f t="shared" si="69"/>
        <v>5</v>
      </c>
      <c r="C217" s="191">
        <f t="shared" si="70"/>
        <v>0.42708333333333326</v>
      </c>
      <c r="D217" s="15" t="str">
        <f t="shared" si="71"/>
        <v>B</v>
      </c>
      <c r="E217" s="15" t="str">
        <f t="shared" si="72"/>
        <v>NI1</v>
      </c>
      <c r="F217" s="15" t="str">
        <f t="shared" si="72"/>
        <v>M1</v>
      </c>
      <c r="G217" s="15" t="s">
        <v>99</v>
      </c>
      <c r="H217" s="178"/>
      <c r="I217" s="15" t="s">
        <v>646</v>
      </c>
      <c r="J217" s="15">
        <v>1</v>
      </c>
      <c r="K217" s="15">
        <v>2</v>
      </c>
      <c r="L217" s="15" t="s">
        <v>660</v>
      </c>
      <c r="M217" s="15" t="str">
        <f t="shared" si="73"/>
        <v>NI1</v>
      </c>
      <c r="N217" s="15" t="str">
        <f t="shared" si="74"/>
        <v>M1</v>
      </c>
    </row>
    <row r="218" spans="1:15" s="15" customFormat="1" x14ac:dyDescent="0.3">
      <c r="A218" s="233"/>
      <c r="B218" s="15">
        <f t="shared" si="69"/>
        <v>6</v>
      </c>
      <c r="C218" s="191">
        <f t="shared" si="70"/>
        <v>0.44791666666666657</v>
      </c>
      <c r="D218" s="15" t="str">
        <f t="shared" si="71"/>
        <v>B</v>
      </c>
      <c r="E218" s="15" t="str">
        <f>M218</f>
        <v>M1</v>
      </c>
      <c r="F218" s="15" t="str">
        <f t="shared" si="72"/>
        <v>HB3</v>
      </c>
      <c r="G218" s="15" t="s">
        <v>99</v>
      </c>
      <c r="H218" s="178"/>
      <c r="I218" s="15" t="s">
        <v>646</v>
      </c>
      <c r="J218" s="15">
        <v>2</v>
      </c>
      <c r="K218" s="15">
        <v>3</v>
      </c>
      <c r="L218" s="15" t="s">
        <v>660</v>
      </c>
      <c r="M218" s="15" t="str">
        <f t="shared" si="73"/>
        <v>M1</v>
      </c>
      <c r="N218" s="15" t="str">
        <f t="shared" si="74"/>
        <v>HB3</v>
      </c>
    </row>
    <row r="219" spans="1:15" s="15" customFormat="1" x14ac:dyDescent="0.3">
      <c r="A219" s="209"/>
      <c r="B219" s="199" t="s">
        <v>662</v>
      </c>
      <c r="C219" s="191">
        <f>C218+$C$204/1440</f>
        <v>0.46874999999999989</v>
      </c>
      <c r="D219" s="15" t="s">
        <v>694</v>
      </c>
      <c r="E219" s="15" t="s">
        <v>663</v>
      </c>
      <c r="F219" s="15" t="s">
        <v>666</v>
      </c>
      <c r="G219" s="15" t="s">
        <v>99</v>
      </c>
      <c r="H219" s="178"/>
    </row>
    <row r="220" spans="1:15" s="15" customFormat="1" x14ac:dyDescent="0.3">
      <c r="A220" s="233" t="s">
        <v>658</v>
      </c>
      <c r="B220" s="15">
        <f>B218+1</f>
        <v>7</v>
      </c>
      <c r="C220" s="191">
        <f>C219+15/1440</f>
        <v>0.47916666666666657</v>
      </c>
      <c r="D220" s="15" t="str">
        <f>I220</f>
        <v>C</v>
      </c>
      <c r="E220" s="15" t="str">
        <f t="shared" ref="E220:F222" si="75">M220</f>
        <v>A3</v>
      </c>
      <c r="F220" s="15" t="str">
        <f t="shared" si="75"/>
        <v>M4</v>
      </c>
      <c r="G220" s="15" t="s">
        <v>99</v>
      </c>
      <c r="H220" s="178"/>
      <c r="I220" s="15" t="s">
        <v>647</v>
      </c>
      <c r="J220" s="15">
        <v>1</v>
      </c>
      <c r="K220" s="15">
        <v>3</v>
      </c>
      <c r="L220" s="15" t="s">
        <v>660</v>
      </c>
      <c r="M220" s="15" t="str">
        <f t="shared" ref="M220:M225" si="76">IF($I220=$B$205,IF(J220=1,$C$205,IF(J220=2,$D$205,IF(J220=3,$E$205,IF(J220=4,$F$205,IF(J220=5,$G$205,IF(J220=6,$H$205,"")))))),IF($I220=$B$206,IF(J220=1,$C$206,IF(J220=2,$D$206,IF(J220=3,$E$206,IF(J220=4,$F$206,IF(J220=5,$G$206,""))))),IF($I220=$B$207,IF(J220=1,$C$207,IF(J220=2,$D$207,IF(J220=3,$E$207,IF(J220=4,$F$207,IF(J220=5,$G$207,""))))),IF(J220=1,$C$208,IF(J220=2,$D$208,IF(J220=3,$E$208,IF(J220=4,$F$208,IF(J220=5,$G$208,""))))))))</f>
        <v>A3</v>
      </c>
      <c r="N220" s="15" t="str">
        <f t="shared" ref="N220:N225" si="77">IF($I220=$B$205,IF(K220=1,$C$205,IF(K220=2,$D$205,IF(K220=3,$E$205,IF(K220=4,$F$205,IF(K220=5,$G$205,""))))),IF($I220=$B$206,IF(K220=1,$C$206,IF(K220=2,$D$206,IF(K220=3,$E$206,IF(K220=4,$F$206,IF(K220=5,$G$206,""))))),IF($I220=$B$207,IF(K220=1,$C$207,IF(K220=2,$D$207,IF(K220=3,$E$207,IF(K220=4,$F$207,IF(K220=5,$G$207,""))))),IF(K220=1,$C$208,IF(K220=2,$D$208,IF(K220=3,$E$208,IF(K220=4,$F$208,IF(K220=5,$G$208,""))))))))</f>
        <v>M4</v>
      </c>
    </row>
    <row r="221" spans="1:15" s="15" customFormat="1" x14ac:dyDescent="0.3">
      <c r="A221" s="233"/>
      <c r="B221" s="15">
        <f t="shared" si="69"/>
        <v>8</v>
      </c>
      <c r="C221" s="191">
        <f>C220+$C$204/1440</f>
        <v>0.49999999999999989</v>
      </c>
      <c r="D221" s="15" t="str">
        <f>I221</f>
        <v>C</v>
      </c>
      <c r="E221" s="15" t="str">
        <f t="shared" si="75"/>
        <v>A3</v>
      </c>
      <c r="F221" s="15" t="str">
        <f t="shared" si="75"/>
        <v>NI2</v>
      </c>
      <c r="G221" s="15" t="s">
        <v>99</v>
      </c>
      <c r="H221" s="178"/>
      <c r="I221" s="15" t="s">
        <v>647</v>
      </c>
      <c r="J221" s="15">
        <v>1</v>
      </c>
      <c r="K221" s="15">
        <v>2</v>
      </c>
      <c r="L221" s="15" t="s">
        <v>660</v>
      </c>
      <c r="M221" s="15" t="str">
        <f t="shared" si="76"/>
        <v>A3</v>
      </c>
      <c r="N221" s="15" t="str">
        <f t="shared" si="77"/>
        <v>NI2</v>
      </c>
    </row>
    <row r="222" spans="1:15" s="15" customFormat="1" x14ac:dyDescent="0.3">
      <c r="A222" s="233"/>
      <c r="B222" s="15">
        <f t="shared" si="69"/>
        <v>9</v>
      </c>
      <c r="C222" s="191">
        <f t="shared" si="70"/>
        <v>0.52083333333333326</v>
      </c>
      <c r="D222" s="15" t="str">
        <f>I222</f>
        <v>C</v>
      </c>
      <c r="E222" s="15" t="str">
        <f t="shared" si="75"/>
        <v>NI2</v>
      </c>
      <c r="F222" s="15" t="str">
        <f t="shared" si="75"/>
        <v>M4</v>
      </c>
      <c r="G222" s="15" t="s">
        <v>99</v>
      </c>
      <c r="H222" s="178"/>
      <c r="I222" s="197" t="s">
        <v>647</v>
      </c>
      <c r="J222" s="197">
        <v>2</v>
      </c>
      <c r="K222" s="197">
        <v>3</v>
      </c>
      <c r="L222" s="197" t="s">
        <v>660</v>
      </c>
      <c r="M222" s="197" t="str">
        <f t="shared" si="76"/>
        <v>NI2</v>
      </c>
      <c r="N222" s="197" t="str">
        <f t="shared" si="77"/>
        <v>M4</v>
      </c>
    </row>
    <row r="223" spans="1:15" s="15" customFormat="1" x14ac:dyDescent="0.3">
      <c r="A223" s="233"/>
      <c r="B223" s="15">
        <f>B222+1</f>
        <v>10</v>
      </c>
      <c r="C223" s="191">
        <f>C222+$C$204/1440</f>
        <v>0.54166666666666663</v>
      </c>
      <c r="D223" s="15" t="str">
        <f t="shared" ref="D223:D225" si="78">I223</f>
        <v>D</v>
      </c>
      <c r="E223" s="15" t="str">
        <f t="shared" ref="E223:E225" si="79">M223</f>
        <v>HB1</v>
      </c>
      <c r="F223" s="15" t="str">
        <f t="shared" ref="F223:F225" si="80">N223</f>
        <v>A2</v>
      </c>
      <c r="G223" s="15" t="s">
        <v>99</v>
      </c>
      <c r="H223" s="178"/>
      <c r="I223" s="15" t="s">
        <v>648</v>
      </c>
      <c r="J223" s="15">
        <v>1</v>
      </c>
      <c r="K223" s="15">
        <v>3</v>
      </c>
      <c r="L223" s="15" t="s">
        <v>660</v>
      </c>
      <c r="M223" s="15" t="str">
        <f t="shared" si="76"/>
        <v>HB1</v>
      </c>
      <c r="N223" s="15" t="str">
        <f t="shared" si="77"/>
        <v>A2</v>
      </c>
    </row>
    <row r="224" spans="1:15" s="15" customFormat="1" x14ac:dyDescent="0.3">
      <c r="A224" s="233"/>
      <c r="B224" s="15">
        <f t="shared" ref="B224:B225" si="81">B223+1</f>
        <v>11</v>
      </c>
      <c r="C224" s="191">
        <f>C223+$C$204/1440</f>
        <v>0.5625</v>
      </c>
      <c r="D224" s="15" t="str">
        <f t="shared" si="78"/>
        <v>D</v>
      </c>
      <c r="E224" s="15" t="str">
        <f t="shared" si="79"/>
        <v>HB1</v>
      </c>
      <c r="F224" s="15" t="str">
        <f t="shared" si="80"/>
        <v>M2</v>
      </c>
      <c r="G224" s="15" t="s">
        <v>99</v>
      </c>
      <c r="H224" s="178"/>
      <c r="I224" s="15" t="s">
        <v>648</v>
      </c>
      <c r="J224" s="15">
        <v>1</v>
      </c>
      <c r="K224" s="15">
        <v>2</v>
      </c>
      <c r="L224" s="15" t="s">
        <v>660</v>
      </c>
      <c r="M224" s="15" t="str">
        <f t="shared" si="76"/>
        <v>HB1</v>
      </c>
      <c r="N224" s="15" t="str">
        <f t="shared" si="77"/>
        <v>M2</v>
      </c>
    </row>
    <row r="225" spans="1:14" s="15" customFormat="1" x14ac:dyDescent="0.3">
      <c r="A225" s="233"/>
      <c r="B225" s="15">
        <f t="shared" si="81"/>
        <v>12</v>
      </c>
      <c r="C225" s="191">
        <f>C224+$C$204/1440</f>
        <v>0.58333333333333337</v>
      </c>
      <c r="D225" s="15" t="str">
        <f t="shared" si="78"/>
        <v>D</v>
      </c>
      <c r="E225" s="15" t="str">
        <f t="shared" si="79"/>
        <v>M2</v>
      </c>
      <c r="F225" s="15" t="str">
        <f t="shared" si="80"/>
        <v>A2</v>
      </c>
      <c r="G225" s="15" t="s">
        <v>99</v>
      </c>
      <c r="H225" s="178"/>
      <c r="I225" s="15" t="s">
        <v>648</v>
      </c>
      <c r="J225" s="15">
        <v>2</v>
      </c>
      <c r="K225" s="15">
        <v>3</v>
      </c>
      <c r="L225" s="15" t="s">
        <v>660</v>
      </c>
      <c r="M225" s="15" t="str">
        <f t="shared" si="76"/>
        <v>M2</v>
      </c>
      <c r="N225" s="15" t="str">
        <f t="shared" si="77"/>
        <v>A2</v>
      </c>
    </row>
    <row r="226" spans="1:14" x14ac:dyDescent="0.3">
      <c r="A226" s="198"/>
      <c r="B226" s="199" t="s">
        <v>665</v>
      </c>
      <c r="C226" s="191">
        <f>C225+$C$204/1440</f>
        <v>0.60416666666666674</v>
      </c>
      <c r="D226" s="15" t="s">
        <v>695</v>
      </c>
      <c r="E226" s="15" t="s">
        <v>670</v>
      </c>
      <c r="F226" s="15" t="s">
        <v>672</v>
      </c>
      <c r="G226" s="15" t="s">
        <v>99</v>
      </c>
      <c r="H226" s="178"/>
    </row>
    <row r="227" spans="1:14" x14ac:dyDescent="0.3">
      <c r="A227" s="218" t="s">
        <v>668</v>
      </c>
      <c r="B227" s="218"/>
      <c r="C227" s="200">
        <f>C226+15/1440</f>
        <v>0.61458333333333337</v>
      </c>
      <c r="D227" s="25" t="s">
        <v>669</v>
      </c>
      <c r="E227" s="25" t="s">
        <v>662</v>
      </c>
      <c r="F227" s="25" t="s">
        <v>665</v>
      </c>
      <c r="G227" s="25" t="s">
        <v>99</v>
      </c>
      <c r="H227" s="201"/>
    </row>
  </sheetData>
  <sortState xmlns:xlrd2="http://schemas.microsoft.com/office/spreadsheetml/2017/richdata2" ref="E39:E42">
    <sortCondition ref="E39:E42"/>
  </sortState>
  <mergeCells count="53">
    <mergeCell ref="B35:C35"/>
    <mergeCell ref="B18:P19"/>
    <mergeCell ref="B14:P15"/>
    <mergeCell ref="A4:P6"/>
    <mergeCell ref="B26:P27"/>
    <mergeCell ref="A37:B37"/>
    <mergeCell ref="A38:B38"/>
    <mergeCell ref="I46:N46"/>
    <mergeCell ref="I63:N63"/>
    <mergeCell ref="A47:A58"/>
    <mergeCell ref="I136:N136"/>
    <mergeCell ref="B81:C81"/>
    <mergeCell ref="A83:B83"/>
    <mergeCell ref="A84:B84"/>
    <mergeCell ref="I90:N90"/>
    <mergeCell ref="B127:C127"/>
    <mergeCell ref="B105:C105"/>
    <mergeCell ref="I114:N114"/>
    <mergeCell ref="B176:C176"/>
    <mergeCell ref="A178:B178"/>
    <mergeCell ref="A179:B179"/>
    <mergeCell ref="I185:N185"/>
    <mergeCell ref="I162:N162"/>
    <mergeCell ref="A172:B172"/>
    <mergeCell ref="A197:B197"/>
    <mergeCell ref="B201:C201"/>
    <mergeCell ref="A203:B203"/>
    <mergeCell ref="A204:B204"/>
    <mergeCell ref="I212:N212"/>
    <mergeCell ref="B153:C153"/>
    <mergeCell ref="A155:B155"/>
    <mergeCell ref="A156:B156"/>
    <mergeCell ref="A163:A168"/>
    <mergeCell ref="A102:B102"/>
    <mergeCell ref="A123:B123"/>
    <mergeCell ref="A129:B129"/>
    <mergeCell ref="A130:B130"/>
    <mergeCell ref="A227:B227"/>
    <mergeCell ref="A61:B61"/>
    <mergeCell ref="A64:A74"/>
    <mergeCell ref="A77:B77"/>
    <mergeCell ref="A150:B150"/>
    <mergeCell ref="A137:A142"/>
    <mergeCell ref="A144:A148"/>
    <mergeCell ref="A213:A218"/>
    <mergeCell ref="A220:A225"/>
    <mergeCell ref="A186:A190"/>
    <mergeCell ref="A192:A195"/>
    <mergeCell ref="A91:A95"/>
    <mergeCell ref="A97:A100"/>
    <mergeCell ref="A107:B107"/>
    <mergeCell ref="A108:B108"/>
    <mergeCell ref="A115:A120"/>
  </mergeCells>
  <phoneticPr fontId="16" type="noConversion"/>
  <pageMargins left="0.25" right="0.25" top="0.75" bottom="0.75" header="0.3" footer="0.3"/>
  <pageSetup scale="96" fitToHeight="0" orientation="landscape" horizontalDpi="4294967293" r:id="rId1"/>
  <headerFooter>
    <oddHeader>&amp;C&amp;F</oddHeader>
  </headerFooter>
  <rowBreaks count="5" manualBreakCount="5">
    <brk id="32" max="16383" man="1"/>
    <brk id="78" max="16383" man="1"/>
    <brk id="124" max="16383" man="1"/>
    <brk id="173" max="16383" man="1"/>
    <brk id="198" max="16383" man="1"/>
  </rowBreaks>
  <ignoredErrors>
    <ignoredError sqref="M53:N53 M55:N56 M54 M58:N58 M5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A1:H31"/>
  <sheetViews>
    <sheetView workbookViewId="0">
      <selection activeCell="C25" sqref="C25"/>
    </sheetView>
  </sheetViews>
  <sheetFormatPr defaultColWidth="8.6640625" defaultRowHeight="14.4" x14ac:dyDescent="0.3"/>
  <cols>
    <col min="1" max="1" width="19.88671875" bestFit="1" customWidth="1"/>
    <col min="2" max="2" width="38.5546875" bestFit="1" customWidth="1"/>
    <col min="3" max="3" width="38.44140625" bestFit="1" customWidth="1"/>
    <col min="4" max="4" width="52.33203125" bestFit="1" customWidth="1"/>
    <col min="5" max="5" width="11.6640625" customWidth="1"/>
    <col min="6" max="6" width="25.88671875" bestFit="1" customWidth="1"/>
    <col min="7" max="7" width="30.6640625" bestFit="1" customWidth="1"/>
  </cols>
  <sheetData>
    <row r="1" spans="1:7" x14ac:dyDescent="0.3">
      <c r="A1" s="88" t="s">
        <v>32</v>
      </c>
      <c r="B1" s="89" t="s">
        <v>2</v>
      </c>
      <c r="C1" s="90" t="s">
        <v>3</v>
      </c>
      <c r="D1" s="88" t="s">
        <v>31</v>
      </c>
      <c r="E1" s="88" t="s">
        <v>171</v>
      </c>
      <c r="F1" s="88" t="s">
        <v>56</v>
      </c>
      <c r="G1" s="88" t="s">
        <v>43</v>
      </c>
    </row>
    <row r="2" spans="1:7" x14ac:dyDescent="0.3">
      <c r="A2" s="91" t="s">
        <v>13</v>
      </c>
      <c r="B2" s="92" t="s">
        <v>39</v>
      </c>
      <c r="C2" s="121" t="s">
        <v>0</v>
      </c>
      <c r="D2" s="91" t="s">
        <v>123</v>
      </c>
      <c r="E2" s="134" t="s">
        <v>158</v>
      </c>
      <c r="F2" s="124" t="s">
        <v>177</v>
      </c>
      <c r="G2" s="91" t="s">
        <v>7</v>
      </c>
    </row>
    <row r="3" spans="1:7" x14ac:dyDescent="0.3">
      <c r="A3" s="119"/>
      <c r="B3" s="119"/>
      <c r="C3" s="119"/>
      <c r="D3" s="119"/>
      <c r="E3" s="119"/>
      <c r="F3" s="120"/>
      <c r="G3" s="119"/>
    </row>
    <row r="4" spans="1:7" x14ac:dyDescent="0.3">
      <c r="A4" s="91" t="s">
        <v>13</v>
      </c>
      <c r="B4" s="92" t="s">
        <v>40</v>
      </c>
      <c r="C4" s="121" t="s">
        <v>46</v>
      </c>
      <c r="D4" s="92" t="s">
        <v>127</v>
      </c>
      <c r="E4" s="134" t="s">
        <v>158</v>
      </c>
      <c r="F4" s="122" t="s">
        <v>176</v>
      </c>
      <c r="G4" s="91" t="s">
        <v>112</v>
      </c>
    </row>
    <row r="5" spans="1:7" x14ac:dyDescent="0.3">
      <c r="A5" s="119"/>
      <c r="B5" s="119"/>
      <c r="C5" s="119"/>
      <c r="D5" s="119"/>
      <c r="E5" s="119"/>
      <c r="F5" s="120"/>
      <c r="G5" s="119"/>
    </row>
    <row r="6" spans="1:7" x14ac:dyDescent="0.3">
      <c r="A6" s="91" t="s">
        <v>49</v>
      </c>
      <c r="B6" s="92" t="s">
        <v>34</v>
      </c>
      <c r="C6" s="121" t="s">
        <v>4</v>
      </c>
      <c r="D6" s="91" t="s">
        <v>33</v>
      </c>
      <c r="E6" s="133" t="s">
        <v>170</v>
      </c>
      <c r="F6" s="123" t="s">
        <v>175</v>
      </c>
      <c r="G6" s="91" t="s">
        <v>44</v>
      </c>
    </row>
    <row r="7" spans="1:7" x14ac:dyDescent="0.3">
      <c r="A7" s="119"/>
      <c r="B7" s="119"/>
      <c r="C7" s="119"/>
      <c r="D7" s="119"/>
      <c r="E7" s="119"/>
      <c r="F7" s="120"/>
      <c r="G7" s="119"/>
    </row>
    <row r="8" spans="1:7" x14ac:dyDescent="0.3">
      <c r="A8" s="91" t="s">
        <v>49</v>
      </c>
      <c r="B8" s="92" t="s">
        <v>45</v>
      </c>
      <c r="C8" s="121" t="s">
        <v>47</v>
      </c>
      <c r="D8" s="91" t="s">
        <v>344</v>
      </c>
      <c r="E8" s="133" t="s">
        <v>170</v>
      </c>
      <c r="F8" s="123" t="s">
        <v>175</v>
      </c>
      <c r="G8" s="91" t="s">
        <v>6</v>
      </c>
    </row>
    <row r="9" spans="1:7" x14ac:dyDescent="0.3">
      <c r="A9" s="91"/>
      <c r="B9" s="92"/>
      <c r="C9" s="121"/>
      <c r="D9" s="91"/>
      <c r="E9" s="91"/>
      <c r="F9" s="91"/>
      <c r="G9" s="91"/>
    </row>
    <row r="10" spans="1:7" x14ac:dyDescent="0.3">
      <c r="A10" s="91" t="s">
        <v>14</v>
      </c>
      <c r="B10" s="91" t="s">
        <v>124</v>
      </c>
      <c r="C10" s="121" t="s">
        <v>125</v>
      </c>
      <c r="D10" s="91" t="s">
        <v>126</v>
      </c>
      <c r="E10" s="133" t="s">
        <v>170</v>
      </c>
      <c r="F10" s="123" t="s">
        <v>181</v>
      </c>
      <c r="G10" s="91" t="s">
        <v>7</v>
      </c>
    </row>
    <row r="11" spans="1:7" x14ac:dyDescent="0.3">
      <c r="A11" s="119"/>
      <c r="B11" s="119"/>
      <c r="C11" s="119"/>
      <c r="D11" s="119"/>
      <c r="E11" s="119"/>
      <c r="F11" s="120"/>
      <c r="G11" s="119"/>
    </row>
    <row r="12" spans="1:7" x14ac:dyDescent="0.3">
      <c r="A12" s="91" t="s">
        <v>14</v>
      </c>
      <c r="B12" s="91" t="s">
        <v>54</v>
      </c>
      <c r="C12" s="121" t="s">
        <v>53</v>
      </c>
      <c r="D12" s="91" t="s">
        <v>172</v>
      </c>
      <c r="E12" s="133" t="s">
        <v>170</v>
      </c>
      <c r="F12" s="123" t="s">
        <v>181</v>
      </c>
      <c r="G12" s="91" t="s">
        <v>128</v>
      </c>
    </row>
    <row r="13" spans="1:7" x14ac:dyDescent="0.3">
      <c r="A13" s="119"/>
      <c r="B13" s="119"/>
      <c r="C13" s="119"/>
      <c r="D13" s="119"/>
      <c r="E13" s="119"/>
      <c r="F13" s="120"/>
      <c r="G13" s="119"/>
    </row>
    <row r="14" spans="1:7" x14ac:dyDescent="0.3">
      <c r="A14" s="128" t="s">
        <v>14</v>
      </c>
      <c r="B14" s="128" t="s">
        <v>35</v>
      </c>
      <c r="C14" s="121" t="s">
        <v>48</v>
      </c>
      <c r="D14" s="129" t="s">
        <v>133</v>
      </c>
      <c r="E14" s="133" t="s">
        <v>170</v>
      </c>
      <c r="F14" s="123" t="s">
        <v>181</v>
      </c>
      <c r="G14" s="128" t="s">
        <v>129</v>
      </c>
    </row>
    <row r="15" spans="1:7" x14ac:dyDescent="0.3">
      <c r="A15" s="129"/>
      <c r="B15" s="129"/>
      <c r="C15" s="129"/>
      <c r="D15" s="129"/>
      <c r="E15" s="129"/>
      <c r="F15" s="129"/>
      <c r="G15" s="129"/>
    </row>
    <row r="16" spans="1:7" x14ac:dyDescent="0.3">
      <c r="A16" s="128" t="s">
        <v>28</v>
      </c>
      <c r="B16" s="129" t="s">
        <v>36</v>
      </c>
      <c r="C16" s="121" t="s">
        <v>30</v>
      </c>
      <c r="D16" s="128" t="s">
        <v>42</v>
      </c>
      <c r="E16" s="133" t="s">
        <v>170</v>
      </c>
      <c r="F16" s="133" t="s">
        <v>174</v>
      </c>
      <c r="G16" s="128" t="s">
        <v>180</v>
      </c>
    </row>
    <row r="17" spans="1:8" x14ac:dyDescent="0.3">
      <c r="F17" s="129"/>
    </row>
    <row r="18" spans="1:8" x14ac:dyDescent="0.3">
      <c r="A18" s="128" t="s">
        <v>28</v>
      </c>
      <c r="B18" s="128" t="s">
        <v>37</v>
      </c>
      <c r="C18" s="121" t="s">
        <v>29</v>
      </c>
      <c r="D18" s="128" t="s">
        <v>42</v>
      </c>
      <c r="E18" s="133" t="s">
        <v>170</v>
      </c>
      <c r="F18" s="133" t="s">
        <v>174</v>
      </c>
      <c r="G18" s="128" t="s">
        <v>50</v>
      </c>
    </row>
    <row r="19" spans="1:8" x14ac:dyDescent="0.3">
      <c r="F19" s="129"/>
    </row>
    <row r="20" spans="1:8" x14ac:dyDescent="0.3">
      <c r="A20" s="128" t="s">
        <v>157</v>
      </c>
      <c r="B20" t="s">
        <v>162</v>
      </c>
      <c r="C20" s="87" t="s">
        <v>163</v>
      </c>
      <c r="D20" t="s">
        <v>164</v>
      </c>
      <c r="E20" s="123" t="s">
        <v>158</v>
      </c>
      <c r="F20" s="133" t="s">
        <v>174</v>
      </c>
      <c r="G20" t="s">
        <v>44</v>
      </c>
    </row>
    <row r="21" spans="1:8" x14ac:dyDescent="0.3">
      <c r="F21" s="129"/>
    </row>
    <row r="22" spans="1:8" x14ac:dyDescent="0.3">
      <c r="A22" s="128" t="s">
        <v>41</v>
      </c>
      <c r="B22" s="129" t="s">
        <v>113</v>
      </c>
      <c r="C22" s="121" t="s">
        <v>111</v>
      </c>
      <c r="D22" s="128" t="s">
        <v>244</v>
      </c>
      <c r="E22" s="123" t="s">
        <v>158</v>
      </c>
      <c r="F22" s="130" t="s">
        <v>243</v>
      </c>
      <c r="G22" s="128" t="s">
        <v>343</v>
      </c>
    </row>
    <row r="23" spans="1:8" x14ac:dyDescent="0.3">
      <c r="A23" s="128"/>
      <c r="B23" s="129"/>
      <c r="C23" s="131"/>
      <c r="D23" s="128"/>
      <c r="E23" s="128"/>
      <c r="F23" s="128"/>
      <c r="G23" s="128"/>
    </row>
    <row r="24" spans="1:8" x14ac:dyDescent="0.3">
      <c r="A24" s="128" t="s">
        <v>15</v>
      </c>
      <c r="B24" s="129" t="s">
        <v>38</v>
      </c>
      <c r="C24" s="132" t="s">
        <v>5</v>
      </c>
      <c r="D24" s="128" t="s">
        <v>169</v>
      </c>
      <c r="E24" s="123" t="s">
        <v>158</v>
      </c>
      <c r="F24" s="133" t="s">
        <v>173</v>
      </c>
      <c r="G24" s="128" t="s">
        <v>44</v>
      </c>
    </row>
    <row r="28" spans="1:8" x14ac:dyDescent="0.3">
      <c r="H28" s="1"/>
    </row>
    <row r="29" spans="1:8" x14ac:dyDescent="0.3">
      <c r="H29" s="1"/>
    </row>
    <row r="30" spans="1:8" x14ac:dyDescent="0.3">
      <c r="H30" s="1"/>
    </row>
    <row r="31" spans="1:8" x14ac:dyDescent="0.3">
      <c r="H31" s="1"/>
    </row>
  </sheetData>
  <hyperlinks>
    <hyperlink ref="C2" r:id="rId1" display="https://www.google.com/maps/place/Souhegan+High+School/@42.826047,-71.58097,17z/data=!3m1!4b1!4m5!3m4!1s0x89e3ca0448f53a9b:0xff04bdf107db23d4!8m2!3d42.826047!4d-71.578776?hl=en&amp;authuser=0" xr:uid="{9A02C614-949E-48D3-BAE3-3B449897B22E}"/>
    <hyperlink ref="C4" r:id="rId2" display="https://www.google.com/maps/place/Amherst+Middle+School/@42.8239542,-71.5792248,17z/data=!3m1!4b1!4m2!3m1!1s0x89e3ca014f57bb01:0x30c900ebc9d9b6a5" xr:uid="{84094E85-640E-4C0E-BC7B-CA06F0EF397C}"/>
    <hyperlink ref="C6" r:id="rId3" display="https://www.google.com/maps/place/Captain+Samuel+Douglass+Academy/@42.7058021,-71.6650408,17z/data=!3m1!4b1!4m2!3m1!1s0x89e3c69d0666ec63:0x7dbbe95fd1456d1a" xr:uid="{E0278BE3-4F23-4BD7-BFA5-75D7C8ED7D54}"/>
    <hyperlink ref="C8" r:id="rId4" display="https://www.google.com/maps/dir/42.7057152,-71.6611584/Hollis+Brookline+Middle+School,+Main+Street,+Hollis,+NH/@42.7304603,-71.6455003,14z/data=!3m1!4b1!4m9!4m8!1m1!4e1!1m5!1m1!1s0x89e3c7e6a384c947:0x2d93f8b92282579d!2m2!1d-71.5921457!2d42.7386128" xr:uid="{44ED2049-7A6E-4086-8E68-AA06019022BD}"/>
    <hyperlink ref="C12" r:id="rId5" display="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xr:uid="{CEFEE65F-2A31-4CA4-BE99-EC07D818F459}"/>
    <hyperlink ref="C14" r:id="rId6" display="https://nam11.safelinks.protection.outlook.com/?url=https%3A%2F%2Fwww.google.com%2Fmaps%2Fplace%2FMilford%2BMiddle%2BSchool%2F%4042.8262251%2C-71.659512%2C17z%2Fdata%3D!3m1!4b1!4m5!3m4!1s0x89e3c950ec5a3e01%3A0x26f135acda51d09e!8m2!3d42.8262212!4d-71.6573233&amp;data=04%7C01%7Cbrett.kilmer%40citizensbank.com%7Ca18e74fa41884877e3be08d9a7a605c9%7Cc9797bcf80714c759ff05e2c6d7f5d4d%7C0%7C0%7C637725153798858154%7CUnknown%7CTWFpbGZsb3d8eyJWIjoiMC4wLjAwMDAiLCJQIjoiV2luMzIiLCJBTiI6Ik1haWwiLCJXVCI6Mn0%3D%7C3000&amp;sdata=23VIwkN51JVVk5MYUzleHxzW4uku2kaNGmwc6VzN8f4%3D&amp;reserved=0" xr:uid="{5A94A94E-3F32-46FD-B3B5-7D85D7CD9951}"/>
    <hyperlink ref="C16" r:id="rId7" display="https://www.google.com/maps/dir/''/highbridge+hill+elementary+school/data=!4m5!4m4!1m0!1m2!1m1!1s0x89e3da4d5916f13f:0x3d0745071c72b2e5?sa=X&amp;ved=0ahUKEwiH6fT0_9nXAhUEON8KHToYCwYQ9RcIigEwCw" xr:uid="{AB3B2AF5-A34B-40AE-B36A-AFC73D69F2CD}"/>
    <hyperlink ref="C18" r:id="rId8" display="https://www.google.com/maps/dir/''/Boynton+Middle+School/data=!4m5!4m4!1m0!1m2!1m1!1s0x89e3da2eb2147207:0xcf19405e1c117cdc?sa=X&amp;ved=0ahUKEwjWlcLS_9nXAhVHGt8KHfqdDRMQ9RcIkwEwCw" xr:uid="{5B45A8EB-54A4-4406-B366-F18E72C54E89}"/>
    <hyperlink ref="C22" r:id="rId9" display="https://www.google.com/maps/dir/42.7640701,-71.4581656/Rindge+Memorial+School/@42.7548285,-72.0137507,10z/data=!3m1!4b1!4m9!4m8!1m1!4e1!1m5!1m1!1s0x89e163ce88248117:0x213c96f3bcc551bc!2m2!1d-72.0057135!2d42.7491758" xr:uid="{6126B492-5974-47DA-8E67-22ED5F919CC0}"/>
    <hyperlink ref="C24" r:id="rId10" display="https://www.google.com/maps/place/Florence+Rideout+Elementary+School/@42.8448079,-71.7364294,17z/data=!3m1!4b1!4m2!3m1!1s0x89e3cddf672b4897:0x79e2c503f40c86d3" xr:uid="{F098BE91-14E2-49EF-8A6F-490633BD165A}"/>
    <hyperlink ref="C10" r:id="rId11" xr:uid="{FDEE3D3C-C119-4813-9764-3918921F5B92}"/>
    <hyperlink ref="C20" r:id="rId12" xr:uid="{64D05AEE-192A-40E9-927E-179BB17C3199}"/>
  </hyperlinks>
  <pageMargins left="0.7" right="0.7" top="0.75" bottom="0.75" header="0.3" footer="0.3"/>
  <pageSetup orientation="portrait" horizontalDpi="4294967293" verticalDpi="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A1:S102"/>
  <sheetViews>
    <sheetView topLeftCell="A59" workbookViewId="0">
      <selection activeCell="C93" sqref="C93"/>
    </sheetView>
  </sheetViews>
  <sheetFormatPr defaultColWidth="8.6640625" defaultRowHeight="14.4" x14ac:dyDescent="0.3"/>
  <cols>
    <col min="1" max="1" width="14.33203125" customWidth="1"/>
    <col min="2" max="2" width="18.33203125" customWidth="1"/>
    <col min="3" max="3" width="36.6640625" customWidth="1"/>
    <col min="4" max="4" width="18.33203125" style="56" customWidth="1"/>
    <col min="8" max="8" width="13" bestFit="1" customWidth="1"/>
  </cols>
  <sheetData>
    <row r="1" spans="1:19" ht="15" customHeight="1" thickBot="1" x14ac:dyDescent="0.35">
      <c r="A1" s="240" t="s">
        <v>21</v>
      </c>
      <c r="B1" s="241"/>
      <c r="C1" s="241"/>
      <c r="D1" s="242"/>
    </row>
    <row r="2" spans="1:19" ht="15" customHeight="1" thickBot="1" x14ac:dyDescent="0.35">
      <c r="A2" s="5" t="s">
        <v>8</v>
      </c>
      <c r="B2" s="5" t="s">
        <v>9</v>
      </c>
      <c r="C2" s="5" t="s">
        <v>10</v>
      </c>
      <c r="D2" s="160" t="s">
        <v>11</v>
      </c>
    </row>
    <row r="3" spans="1:19" ht="15" customHeight="1" thickBot="1" x14ac:dyDescent="0.35">
      <c r="A3" s="3" t="s">
        <v>24</v>
      </c>
      <c r="B3" s="3" t="s">
        <v>286</v>
      </c>
      <c r="C3" s="4" t="s">
        <v>287</v>
      </c>
      <c r="D3" s="126">
        <v>6178209236</v>
      </c>
      <c r="H3" s="25" t="s">
        <v>165</v>
      </c>
    </row>
    <row r="4" spans="1:19" ht="15" customHeight="1" thickBot="1" x14ac:dyDescent="0.35">
      <c r="A4" s="3" t="s">
        <v>27</v>
      </c>
      <c r="B4" s="3" t="s">
        <v>288</v>
      </c>
      <c r="C4" s="4" t="s">
        <v>289</v>
      </c>
      <c r="D4" s="126" t="s">
        <v>290</v>
      </c>
      <c r="H4" s="9" t="s">
        <v>12</v>
      </c>
      <c r="I4" s="9" t="s">
        <v>58</v>
      </c>
      <c r="J4" s="9" t="s">
        <v>59</v>
      </c>
      <c r="K4" s="9" t="s">
        <v>60</v>
      </c>
      <c r="L4" s="9" t="s">
        <v>64</v>
      </c>
      <c r="M4" s="9" t="s">
        <v>61</v>
      </c>
      <c r="N4" s="9" t="s">
        <v>62</v>
      </c>
      <c r="O4" s="9" t="s">
        <v>63</v>
      </c>
    </row>
    <row r="5" spans="1:19" ht="15" customHeight="1" thickBot="1" x14ac:dyDescent="0.35">
      <c r="A5" s="3" t="s">
        <v>25</v>
      </c>
      <c r="B5" s="3" t="s">
        <v>291</v>
      </c>
      <c r="C5" s="4" t="s">
        <v>292</v>
      </c>
      <c r="D5" s="126">
        <v>6032496686</v>
      </c>
      <c r="H5" s="8" t="s">
        <v>13</v>
      </c>
      <c r="I5" s="10">
        <v>6</v>
      </c>
      <c r="J5" s="10">
        <v>3</v>
      </c>
      <c r="K5" s="10">
        <v>4</v>
      </c>
      <c r="L5" s="10">
        <v>2</v>
      </c>
      <c r="M5" s="10">
        <v>3</v>
      </c>
      <c r="N5" s="10">
        <v>0</v>
      </c>
      <c r="O5" s="12">
        <f>SUM(I5:N5)</f>
        <v>18</v>
      </c>
    </row>
    <row r="6" spans="1:19" ht="15" customHeight="1" thickBot="1" x14ac:dyDescent="0.35">
      <c r="A6" s="3" t="s">
        <v>106</v>
      </c>
      <c r="B6" s="3" t="s">
        <v>374</v>
      </c>
      <c r="C6" s="4" t="s">
        <v>375</v>
      </c>
      <c r="D6" s="126" t="s">
        <v>376</v>
      </c>
      <c r="H6" s="8" t="s">
        <v>16</v>
      </c>
      <c r="I6" s="10">
        <v>4</v>
      </c>
      <c r="J6" s="10">
        <v>3</v>
      </c>
      <c r="K6" s="10">
        <v>3</v>
      </c>
      <c r="L6" s="10">
        <v>1</v>
      </c>
      <c r="M6" s="10">
        <v>3</v>
      </c>
      <c r="N6" s="10">
        <v>0</v>
      </c>
      <c r="O6" s="12">
        <f>SUM(I6:N6)</f>
        <v>14</v>
      </c>
    </row>
    <row r="7" spans="1:19" ht="15" customHeight="1" thickBot="1" x14ac:dyDescent="0.35">
      <c r="A7" s="3" t="s">
        <v>107</v>
      </c>
      <c r="B7" s="3" t="s">
        <v>293</v>
      </c>
      <c r="C7" s="4" t="s">
        <v>294</v>
      </c>
      <c r="D7" s="126">
        <v>2035249654</v>
      </c>
      <c r="H7" s="8" t="s">
        <v>14</v>
      </c>
      <c r="I7" s="10">
        <v>4</v>
      </c>
      <c r="J7" s="11">
        <v>3</v>
      </c>
      <c r="K7" s="11">
        <v>4</v>
      </c>
      <c r="L7" s="11">
        <v>2</v>
      </c>
      <c r="M7" s="10">
        <v>4</v>
      </c>
      <c r="N7" s="11">
        <v>0</v>
      </c>
      <c r="O7" s="12">
        <f t="shared" ref="O7:O11" si="0">SUM(I7:N7)</f>
        <v>17</v>
      </c>
    </row>
    <row r="8" spans="1:19" ht="15" customHeight="1" thickBot="1" x14ac:dyDescent="0.35">
      <c r="A8" s="3" t="s">
        <v>130</v>
      </c>
      <c r="B8" s="3" t="s">
        <v>295</v>
      </c>
      <c r="C8" s="4" t="s">
        <v>296</v>
      </c>
      <c r="D8" s="126">
        <v>7812967436</v>
      </c>
      <c r="H8" s="8" t="s">
        <v>28</v>
      </c>
      <c r="I8" s="11">
        <v>4</v>
      </c>
      <c r="J8" s="11">
        <v>2</v>
      </c>
      <c r="K8" s="11">
        <v>2</v>
      </c>
      <c r="L8" s="11">
        <v>2</v>
      </c>
      <c r="M8" s="11">
        <v>2</v>
      </c>
      <c r="N8" s="11">
        <v>0</v>
      </c>
      <c r="O8" s="12">
        <f t="shared" si="0"/>
        <v>12</v>
      </c>
    </row>
    <row r="9" spans="1:19" ht="15" customHeight="1" thickBot="1" x14ac:dyDescent="0.35">
      <c r="A9" s="3" t="s">
        <v>26</v>
      </c>
      <c r="B9" s="3" t="s">
        <v>186</v>
      </c>
      <c r="C9" s="4" t="s">
        <v>219</v>
      </c>
      <c r="D9" s="161" t="s">
        <v>218</v>
      </c>
      <c r="H9" s="8" t="s">
        <v>157</v>
      </c>
      <c r="I9" s="127">
        <v>2</v>
      </c>
      <c r="J9" s="127">
        <v>1</v>
      </c>
      <c r="K9" s="127">
        <v>2</v>
      </c>
      <c r="L9" s="127">
        <v>0</v>
      </c>
      <c r="M9" s="127">
        <v>0</v>
      </c>
      <c r="N9" s="127">
        <v>0</v>
      </c>
      <c r="O9" s="12">
        <f t="shared" si="0"/>
        <v>5</v>
      </c>
    </row>
    <row r="10" spans="1:19" ht="15" customHeight="1" thickBot="1" x14ac:dyDescent="0.35">
      <c r="A10" s="3" t="s">
        <v>23</v>
      </c>
      <c r="B10" s="3" t="s">
        <v>188</v>
      </c>
      <c r="C10" s="4" t="s">
        <v>221</v>
      </c>
      <c r="D10" s="161" t="s">
        <v>220</v>
      </c>
      <c r="H10" s="8" t="s">
        <v>41</v>
      </c>
      <c r="I10" s="85">
        <v>1</v>
      </c>
      <c r="J10" s="85">
        <v>1</v>
      </c>
      <c r="K10" s="85">
        <v>1</v>
      </c>
      <c r="L10" s="85">
        <v>1</v>
      </c>
      <c r="M10" s="85">
        <v>0</v>
      </c>
      <c r="N10" s="85">
        <v>0</v>
      </c>
      <c r="O10" s="12">
        <f t="shared" si="0"/>
        <v>4</v>
      </c>
    </row>
    <row r="11" spans="1:19" ht="15" customHeight="1" thickBot="1" x14ac:dyDescent="0.35">
      <c r="A11" s="3" t="s">
        <v>18</v>
      </c>
      <c r="B11" s="3" t="s">
        <v>187</v>
      </c>
      <c r="C11" s="4" t="s">
        <v>222</v>
      </c>
      <c r="D11" s="161" t="s">
        <v>223</v>
      </c>
      <c r="H11" s="8" t="s">
        <v>15</v>
      </c>
      <c r="I11" s="10">
        <v>2</v>
      </c>
      <c r="J11" s="10">
        <v>2</v>
      </c>
      <c r="K11" s="10">
        <v>2</v>
      </c>
      <c r="L11" s="10">
        <v>1</v>
      </c>
      <c r="M11" s="10">
        <v>0</v>
      </c>
      <c r="N11" s="10">
        <v>0</v>
      </c>
      <c r="O11" s="12">
        <f t="shared" si="0"/>
        <v>7</v>
      </c>
    </row>
    <row r="12" spans="1:19" ht="15" customHeight="1" thickBot="1" x14ac:dyDescent="0.35">
      <c r="A12" s="3" t="s">
        <v>182</v>
      </c>
      <c r="B12" s="3" t="s">
        <v>189</v>
      </c>
      <c r="C12" s="4" t="s">
        <v>225</v>
      </c>
      <c r="D12" s="161" t="s">
        <v>224</v>
      </c>
      <c r="H12" s="9" t="s">
        <v>63</v>
      </c>
      <c r="I12" s="43">
        <f t="shared" ref="I12:N12" si="1">SUM(I5:I11)</f>
        <v>23</v>
      </c>
      <c r="J12" s="43">
        <f t="shared" si="1"/>
        <v>15</v>
      </c>
      <c r="K12" s="43">
        <f t="shared" si="1"/>
        <v>18</v>
      </c>
      <c r="L12" s="43">
        <f>SUM(L5:L11)</f>
        <v>9</v>
      </c>
      <c r="M12" s="43">
        <f t="shared" si="1"/>
        <v>12</v>
      </c>
      <c r="N12" s="43">
        <f t="shared" si="1"/>
        <v>0</v>
      </c>
      <c r="O12" s="13">
        <f>SUM(I12:N12)</f>
        <v>77</v>
      </c>
    </row>
    <row r="13" spans="1:19" ht="15" customHeight="1" thickBot="1" x14ac:dyDescent="0.35">
      <c r="A13" s="3" t="s">
        <v>65</v>
      </c>
      <c r="B13" s="3" t="s">
        <v>346</v>
      </c>
      <c r="C13" s="7" t="s">
        <v>347</v>
      </c>
      <c r="D13" s="162">
        <v>6033203504</v>
      </c>
      <c r="O13" s="14"/>
      <c r="P13" s="14"/>
      <c r="Q13" s="14"/>
      <c r="R13" s="14"/>
      <c r="S13" s="14"/>
    </row>
    <row r="14" spans="1:19" ht="15" customHeight="1" thickBot="1" x14ac:dyDescent="0.35">
      <c r="A14" s="3" t="s">
        <v>66</v>
      </c>
      <c r="B14" s="3" t="s">
        <v>348</v>
      </c>
      <c r="C14" s="7" t="s">
        <v>349</v>
      </c>
      <c r="D14" s="162">
        <v>6038017032</v>
      </c>
      <c r="O14" s="14"/>
      <c r="P14" s="14"/>
      <c r="Q14" s="14"/>
      <c r="R14" s="14"/>
      <c r="S14" s="14"/>
    </row>
    <row r="15" spans="1:19" ht="15" customHeight="1" thickBot="1" x14ac:dyDescent="0.35">
      <c r="A15" s="3" t="s">
        <v>67</v>
      </c>
      <c r="B15" s="3" t="s">
        <v>350</v>
      </c>
      <c r="C15" s="7" t="s">
        <v>351</v>
      </c>
      <c r="D15" s="162">
        <v>6039665251</v>
      </c>
      <c r="H15" s="25" t="s">
        <v>166</v>
      </c>
      <c r="O15" s="14"/>
      <c r="P15" s="14"/>
      <c r="Q15" s="14"/>
      <c r="R15" s="14"/>
      <c r="S15" s="14"/>
    </row>
    <row r="16" spans="1:19" ht="15" customHeight="1" thickBot="1" x14ac:dyDescent="0.35">
      <c r="A16" s="3" t="s">
        <v>68</v>
      </c>
      <c r="B16" s="3" t="s">
        <v>352</v>
      </c>
      <c r="C16" s="7" t="s">
        <v>353</v>
      </c>
      <c r="D16" s="162">
        <v>6035822891</v>
      </c>
      <c r="H16" s="9" t="s">
        <v>12</v>
      </c>
      <c r="I16" s="9" t="s">
        <v>58</v>
      </c>
      <c r="J16" s="9" t="s">
        <v>59</v>
      </c>
      <c r="K16" s="9" t="s">
        <v>60</v>
      </c>
      <c r="L16" s="9" t="s">
        <v>64</v>
      </c>
      <c r="M16" s="9" t="s">
        <v>61</v>
      </c>
      <c r="N16" s="9" t="s">
        <v>62</v>
      </c>
      <c r="O16" s="9" t="s">
        <v>63</v>
      </c>
      <c r="P16" s="14"/>
      <c r="Q16" s="14"/>
      <c r="R16" s="14"/>
      <c r="S16" s="14"/>
    </row>
    <row r="17" spans="1:15" ht="15" customHeight="1" thickBot="1" x14ac:dyDescent="0.35">
      <c r="A17" s="3" t="s">
        <v>69</v>
      </c>
      <c r="B17" s="3" t="s">
        <v>602</v>
      </c>
      <c r="C17" s="7" t="s">
        <v>603</v>
      </c>
      <c r="D17" s="162" t="s">
        <v>604</v>
      </c>
      <c r="H17" s="8" t="s">
        <v>13</v>
      </c>
      <c r="I17" s="10">
        <v>6</v>
      </c>
      <c r="J17" s="10">
        <v>3</v>
      </c>
      <c r="K17" s="10">
        <v>3</v>
      </c>
      <c r="L17" s="10">
        <v>1</v>
      </c>
      <c r="M17" s="10">
        <v>2</v>
      </c>
      <c r="N17" s="10">
        <v>0</v>
      </c>
      <c r="O17" s="12">
        <f>SUM(I17:N17)</f>
        <v>15</v>
      </c>
    </row>
    <row r="18" spans="1:15" ht="15" customHeight="1" thickBot="1" x14ac:dyDescent="0.35">
      <c r="A18" s="3" t="s">
        <v>70</v>
      </c>
      <c r="B18" s="3" t="s">
        <v>605</v>
      </c>
      <c r="C18" s="7" t="s">
        <v>606</v>
      </c>
      <c r="D18" s="162" t="s">
        <v>607</v>
      </c>
      <c r="H18" s="8" t="s">
        <v>16</v>
      </c>
      <c r="I18" s="10">
        <v>3</v>
      </c>
      <c r="J18" s="10">
        <v>2</v>
      </c>
      <c r="K18" s="10">
        <v>3</v>
      </c>
      <c r="L18" s="10">
        <v>2</v>
      </c>
      <c r="M18" s="10">
        <v>3</v>
      </c>
      <c r="N18" s="10">
        <v>1</v>
      </c>
      <c r="O18" s="12">
        <f>SUM(I18:N18)</f>
        <v>14</v>
      </c>
    </row>
    <row r="19" spans="1:15" ht="15" customHeight="1" thickBot="1" x14ac:dyDescent="0.35">
      <c r="A19" s="3" t="s">
        <v>136</v>
      </c>
      <c r="B19" s="3" t="s">
        <v>608</v>
      </c>
      <c r="C19" s="7" t="s">
        <v>609</v>
      </c>
      <c r="D19" s="162" t="s">
        <v>610</v>
      </c>
      <c r="H19" s="8" t="s">
        <v>14</v>
      </c>
      <c r="I19" s="10">
        <v>4</v>
      </c>
      <c r="J19" s="11">
        <v>2</v>
      </c>
      <c r="K19" s="11">
        <v>6</v>
      </c>
      <c r="L19" s="11">
        <v>2</v>
      </c>
      <c r="M19" s="10">
        <v>2</v>
      </c>
      <c r="N19" s="11">
        <v>2</v>
      </c>
      <c r="O19" s="12">
        <f t="shared" ref="O19:O22" si="2">SUM(I19:N19)</f>
        <v>18</v>
      </c>
    </row>
    <row r="20" spans="1:15" ht="15" customHeight="1" thickBot="1" x14ac:dyDescent="0.35">
      <c r="A20" s="3" t="s">
        <v>183</v>
      </c>
      <c r="B20" s="3" t="s">
        <v>611</v>
      </c>
      <c r="C20" s="7" t="s">
        <v>612</v>
      </c>
      <c r="D20" s="162" t="s">
        <v>613</v>
      </c>
      <c r="H20" s="8" t="s">
        <v>28</v>
      </c>
      <c r="I20" s="11">
        <v>3</v>
      </c>
      <c r="J20" s="11">
        <v>1</v>
      </c>
      <c r="K20" s="11">
        <v>2</v>
      </c>
      <c r="L20" s="11">
        <v>1</v>
      </c>
      <c r="M20" s="11">
        <v>1</v>
      </c>
      <c r="N20" s="11">
        <v>1</v>
      </c>
      <c r="O20" s="12">
        <f t="shared" si="2"/>
        <v>9</v>
      </c>
    </row>
    <row r="21" spans="1:15" ht="15" customHeight="1" thickBot="1" x14ac:dyDescent="0.35">
      <c r="A21" s="3" t="s">
        <v>184</v>
      </c>
      <c r="B21" s="3" t="s">
        <v>326</v>
      </c>
      <c r="C21" s="159" t="s">
        <v>329</v>
      </c>
      <c r="D21" s="161" t="s">
        <v>330</v>
      </c>
      <c r="H21" s="8" t="s">
        <v>41</v>
      </c>
      <c r="I21" s="85">
        <v>1</v>
      </c>
      <c r="J21" s="85">
        <v>1</v>
      </c>
      <c r="K21" s="85">
        <v>2</v>
      </c>
      <c r="L21" s="85">
        <v>0</v>
      </c>
      <c r="M21" s="85">
        <v>1</v>
      </c>
      <c r="N21" s="85">
        <v>0</v>
      </c>
      <c r="O21" s="12">
        <f t="shared" si="2"/>
        <v>5</v>
      </c>
    </row>
    <row r="22" spans="1:15" ht="15" customHeight="1" thickBot="1" x14ac:dyDescent="0.35">
      <c r="A22" s="3" t="s">
        <v>185</v>
      </c>
      <c r="B22" s="3" t="s">
        <v>327</v>
      </c>
      <c r="C22" s="7" t="s">
        <v>328</v>
      </c>
      <c r="D22" s="161" t="s">
        <v>331</v>
      </c>
      <c r="H22" s="8" t="s">
        <v>15</v>
      </c>
      <c r="I22" s="10">
        <v>2</v>
      </c>
      <c r="J22" s="10">
        <v>1</v>
      </c>
      <c r="K22" s="10">
        <v>2</v>
      </c>
      <c r="L22" s="10">
        <v>1</v>
      </c>
      <c r="M22" s="10">
        <v>0</v>
      </c>
      <c r="N22" s="10">
        <v>0</v>
      </c>
      <c r="O22" s="12">
        <f t="shared" si="2"/>
        <v>6</v>
      </c>
    </row>
    <row r="23" spans="1:15" ht="15" customHeight="1" thickBot="1" x14ac:dyDescent="0.35">
      <c r="A23" s="3" t="s">
        <v>108</v>
      </c>
      <c r="B23" s="3" t="s">
        <v>434</v>
      </c>
      <c r="C23" s="87" t="s">
        <v>435</v>
      </c>
      <c r="D23" s="161" t="s">
        <v>436</v>
      </c>
      <c r="H23" s="9" t="s">
        <v>63</v>
      </c>
      <c r="I23" s="43">
        <f>SUM(I17:I22)</f>
        <v>19</v>
      </c>
      <c r="J23" s="43">
        <f t="shared" ref="J23:N23" si="3">SUM(J17:J22)</f>
        <v>10</v>
      </c>
      <c r="K23" s="43">
        <f t="shared" si="3"/>
        <v>18</v>
      </c>
      <c r="L23" s="43">
        <f t="shared" si="3"/>
        <v>7</v>
      </c>
      <c r="M23" s="43">
        <f>SUM(M17:M22)</f>
        <v>9</v>
      </c>
      <c r="N23" s="43">
        <f t="shared" si="3"/>
        <v>4</v>
      </c>
      <c r="O23" s="13">
        <f>SUM(I23:N23)</f>
        <v>67</v>
      </c>
    </row>
    <row r="24" spans="1:15" ht="15" customHeight="1" thickBot="1" x14ac:dyDescent="0.35">
      <c r="A24" s="3" t="s">
        <v>85</v>
      </c>
      <c r="B24" s="163" t="s">
        <v>156</v>
      </c>
      <c r="C24" s="7" t="s">
        <v>160</v>
      </c>
      <c r="D24" s="163" t="s">
        <v>379</v>
      </c>
    </row>
    <row r="25" spans="1:15" ht="15" customHeight="1" thickBot="1" x14ac:dyDescent="0.35">
      <c r="A25" s="3" t="s">
        <v>86</v>
      </c>
      <c r="B25" s="163" t="s">
        <v>380</v>
      </c>
      <c r="C25" s="7" t="s">
        <v>381</v>
      </c>
      <c r="D25" s="163" t="s">
        <v>382</v>
      </c>
    </row>
    <row r="26" spans="1:15" ht="15" customHeight="1" thickBot="1" x14ac:dyDescent="0.35">
      <c r="A26" s="255" t="s">
        <v>20</v>
      </c>
      <c r="B26" s="256"/>
      <c r="C26" s="256"/>
      <c r="D26" s="257"/>
    </row>
    <row r="27" spans="1:15" ht="15" customHeight="1" thickBot="1" x14ac:dyDescent="0.35">
      <c r="A27" s="5" t="s">
        <v>8</v>
      </c>
      <c r="B27" s="5" t="s">
        <v>9</v>
      </c>
      <c r="C27" s="5" t="s">
        <v>10</v>
      </c>
      <c r="D27" s="160" t="s">
        <v>11</v>
      </c>
    </row>
    <row r="28" spans="1:15" ht="15" customHeight="1" thickBot="1" x14ac:dyDescent="0.35">
      <c r="A28" s="3" t="s">
        <v>24</v>
      </c>
      <c r="B28" s="3" t="s">
        <v>277</v>
      </c>
      <c r="C28" s="7" t="s">
        <v>278</v>
      </c>
      <c r="D28" s="161" t="s">
        <v>284</v>
      </c>
    </row>
    <row r="29" spans="1:15" ht="15" customHeight="1" thickBot="1" x14ac:dyDescent="0.35">
      <c r="A29" s="3" t="s">
        <v>27</v>
      </c>
      <c r="B29" s="3" t="s">
        <v>279</v>
      </c>
      <c r="C29" s="7" t="s">
        <v>280</v>
      </c>
      <c r="D29" s="161" t="s">
        <v>285</v>
      </c>
    </row>
    <row r="30" spans="1:15" ht="15" customHeight="1" thickBot="1" x14ac:dyDescent="0.35">
      <c r="A30" s="3" t="s">
        <v>25</v>
      </c>
      <c r="B30" s="3" t="s">
        <v>281</v>
      </c>
      <c r="C30" s="7" t="s">
        <v>282</v>
      </c>
      <c r="D30" s="161" t="s">
        <v>283</v>
      </c>
    </row>
    <row r="31" spans="1:15" ht="15" customHeight="1" thickBot="1" x14ac:dyDescent="0.35">
      <c r="A31" s="3" t="s">
        <v>26</v>
      </c>
      <c r="B31" s="3" t="s">
        <v>214</v>
      </c>
      <c r="C31" s="4" t="s">
        <v>213</v>
      </c>
      <c r="D31" s="161" t="s">
        <v>212</v>
      </c>
    </row>
    <row r="32" spans="1:15" ht="15" customHeight="1" thickBot="1" x14ac:dyDescent="0.35">
      <c r="A32" s="3" t="s">
        <v>23</v>
      </c>
      <c r="B32" s="3" t="s">
        <v>217</v>
      </c>
      <c r="C32" s="4" t="s">
        <v>216</v>
      </c>
      <c r="D32" s="161"/>
    </row>
    <row r="33" spans="1:4" ht="15" customHeight="1" thickBot="1" x14ac:dyDescent="0.35">
      <c r="A33" s="3" t="s">
        <v>18</v>
      </c>
      <c r="B33" s="3" t="s">
        <v>190</v>
      </c>
      <c r="C33" s="7" t="s">
        <v>215</v>
      </c>
      <c r="D33" s="161"/>
    </row>
    <row r="34" spans="1:4" ht="15" customHeight="1" thickBot="1" x14ac:dyDescent="0.35">
      <c r="A34" s="3" t="s">
        <v>65</v>
      </c>
      <c r="B34" s="3" t="s">
        <v>51</v>
      </c>
      <c r="C34" s="7" t="s">
        <v>52</v>
      </c>
      <c r="D34" s="162">
        <v>7743192508</v>
      </c>
    </row>
    <row r="35" spans="1:4" ht="15" customHeight="1" thickBot="1" x14ac:dyDescent="0.35">
      <c r="A35" s="3" t="s">
        <v>66</v>
      </c>
      <c r="B35" s="3" t="s">
        <v>354</v>
      </c>
      <c r="C35" s="7" t="s">
        <v>355</v>
      </c>
      <c r="D35" s="162">
        <v>6038015792</v>
      </c>
    </row>
    <row r="36" spans="1:4" ht="15" customHeight="1" thickBot="1" x14ac:dyDescent="0.35">
      <c r="A36" s="3" t="s">
        <v>67</v>
      </c>
      <c r="B36" s="3" t="s">
        <v>356</v>
      </c>
      <c r="C36" s="7" t="s">
        <v>357</v>
      </c>
      <c r="D36" s="162">
        <v>9789876420</v>
      </c>
    </row>
    <row r="37" spans="1:4" ht="15" customHeight="1" thickBot="1" x14ac:dyDescent="0.35">
      <c r="A37" s="3" t="s">
        <v>69</v>
      </c>
      <c r="B37" s="3" t="s">
        <v>581</v>
      </c>
      <c r="C37" s="7" t="s">
        <v>582</v>
      </c>
      <c r="D37" s="162" t="s">
        <v>583</v>
      </c>
    </row>
    <row r="38" spans="1:4" ht="15" customHeight="1" thickBot="1" x14ac:dyDescent="0.35">
      <c r="A38" s="3" t="s">
        <v>70</v>
      </c>
      <c r="B38" s="3" t="s">
        <v>584</v>
      </c>
      <c r="C38" s="7" t="s">
        <v>585</v>
      </c>
      <c r="D38" s="162" t="s">
        <v>586</v>
      </c>
    </row>
    <row r="39" spans="1:4" ht="15" customHeight="1" thickBot="1" x14ac:dyDescent="0.35">
      <c r="A39" s="3" t="s">
        <v>184</v>
      </c>
      <c r="B39" s="3" t="s">
        <v>332</v>
      </c>
      <c r="C39" s="7" t="s">
        <v>333</v>
      </c>
      <c r="D39" s="162" t="s">
        <v>334</v>
      </c>
    </row>
    <row r="40" spans="1:4" ht="15" customHeight="1" thickBot="1" x14ac:dyDescent="0.35">
      <c r="A40" s="3" t="s">
        <v>108</v>
      </c>
      <c r="B40" s="3" t="s">
        <v>437</v>
      </c>
      <c r="C40" s="87" t="s">
        <v>438</v>
      </c>
      <c r="D40" s="162" t="s">
        <v>439</v>
      </c>
    </row>
    <row r="41" spans="1:4" ht="15" customHeight="1" thickBot="1" x14ac:dyDescent="0.35">
      <c r="A41" s="3" t="s">
        <v>85</v>
      </c>
      <c r="B41" s="163" t="s">
        <v>383</v>
      </c>
      <c r="C41" s="7" t="s">
        <v>384</v>
      </c>
      <c r="D41" s="163" t="s">
        <v>385</v>
      </c>
    </row>
    <row r="42" spans="1:4" ht="15" customHeight="1" thickBot="1" x14ac:dyDescent="0.35">
      <c r="A42" s="3" t="s">
        <v>86</v>
      </c>
      <c r="B42" s="163" t="s">
        <v>386</v>
      </c>
      <c r="C42" s="7" t="s">
        <v>387</v>
      </c>
      <c r="D42" s="163" t="s">
        <v>388</v>
      </c>
    </row>
    <row r="43" spans="1:4" ht="15" customHeight="1" thickBot="1" x14ac:dyDescent="0.35">
      <c r="A43" s="252" t="s">
        <v>19</v>
      </c>
      <c r="B43" s="253"/>
      <c r="C43" s="253"/>
      <c r="D43" s="254"/>
    </row>
    <row r="44" spans="1:4" ht="15" customHeight="1" thickBot="1" x14ac:dyDescent="0.35">
      <c r="A44" s="5" t="s">
        <v>8</v>
      </c>
      <c r="B44" s="5" t="s">
        <v>9</v>
      </c>
      <c r="C44" s="5" t="s">
        <v>10</v>
      </c>
      <c r="D44" s="160" t="s">
        <v>11</v>
      </c>
    </row>
    <row r="45" spans="1:4" ht="15" customHeight="1" thickBot="1" x14ac:dyDescent="0.35">
      <c r="A45" s="3" t="s">
        <v>24</v>
      </c>
      <c r="B45" s="3" t="s">
        <v>266</v>
      </c>
      <c r="C45" s="4" t="s">
        <v>267</v>
      </c>
      <c r="D45" s="126" t="s">
        <v>268</v>
      </c>
    </row>
    <row r="46" spans="1:4" ht="15" customHeight="1" thickBot="1" x14ac:dyDescent="0.35">
      <c r="A46" s="3" t="s">
        <v>27</v>
      </c>
      <c r="B46" s="3" t="s">
        <v>269</v>
      </c>
      <c r="C46" s="4" t="s">
        <v>270</v>
      </c>
      <c r="D46" s="126">
        <v>6038018363</v>
      </c>
    </row>
    <row r="47" spans="1:4" ht="15" customHeight="1" thickBot="1" x14ac:dyDescent="0.35">
      <c r="A47" s="3" t="s">
        <v>25</v>
      </c>
      <c r="B47" s="3" t="s">
        <v>271</v>
      </c>
      <c r="C47" s="4" t="s">
        <v>272</v>
      </c>
      <c r="D47" s="126" t="s">
        <v>273</v>
      </c>
    </row>
    <row r="48" spans="1:4" ht="15" customHeight="1" thickBot="1" x14ac:dyDescent="0.35">
      <c r="A48" s="3" t="s">
        <v>106</v>
      </c>
      <c r="B48" s="3" t="s">
        <v>274</v>
      </c>
      <c r="C48" s="4" t="s">
        <v>275</v>
      </c>
      <c r="D48" s="161" t="s">
        <v>276</v>
      </c>
    </row>
    <row r="49" spans="1:4" ht="15" customHeight="1" thickBot="1" x14ac:dyDescent="0.35">
      <c r="A49" s="3" t="s">
        <v>26</v>
      </c>
      <c r="B49" s="3" t="s">
        <v>191</v>
      </c>
      <c r="C49" s="4" t="s">
        <v>211</v>
      </c>
      <c r="D49" s="161" t="s">
        <v>210</v>
      </c>
    </row>
    <row r="50" spans="1:4" ht="15" customHeight="1" thickBot="1" x14ac:dyDescent="0.35">
      <c r="A50" s="3" t="s">
        <v>23</v>
      </c>
      <c r="B50" s="3" t="s">
        <v>192</v>
      </c>
      <c r="C50" s="4" t="s">
        <v>209</v>
      </c>
      <c r="D50" s="161" t="s">
        <v>208</v>
      </c>
    </row>
    <row r="51" spans="1:4" ht="15" customHeight="1" thickBot="1" x14ac:dyDescent="0.35">
      <c r="A51" s="3" t="s">
        <v>18</v>
      </c>
      <c r="B51" s="3" t="s">
        <v>193</v>
      </c>
      <c r="C51" s="4" t="s">
        <v>207</v>
      </c>
      <c r="D51" s="161" t="s">
        <v>206</v>
      </c>
    </row>
    <row r="52" spans="1:4" ht="15" customHeight="1" thickBot="1" x14ac:dyDescent="0.35">
      <c r="A52" s="3" t="s">
        <v>65</v>
      </c>
      <c r="B52" s="3" t="s">
        <v>348</v>
      </c>
      <c r="C52" s="7" t="s">
        <v>349</v>
      </c>
      <c r="D52" s="162">
        <v>6038017032</v>
      </c>
    </row>
    <row r="53" spans="1:4" ht="15" customHeight="1" thickBot="1" x14ac:dyDescent="0.35">
      <c r="A53" s="3" t="s">
        <v>66</v>
      </c>
      <c r="B53" s="3" t="s">
        <v>358</v>
      </c>
      <c r="C53" s="7" t="s">
        <v>359</v>
      </c>
      <c r="D53" s="162">
        <v>9783029547</v>
      </c>
    </row>
    <row r="54" spans="1:4" ht="15" customHeight="1" thickBot="1" x14ac:dyDescent="0.35">
      <c r="A54" s="3" t="s">
        <v>67</v>
      </c>
      <c r="B54" s="3" t="s">
        <v>360</v>
      </c>
      <c r="C54" s="7" t="s">
        <v>361</v>
      </c>
      <c r="D54" s="162">
        <v>6033217895</v>
      </c>
    </row>
    <row r="55" spans="1:4" ht="15" customHeight="1" thickBot="1" x14ac:dyDescent="0.35">
      <c r="A55" s="3" t="s">
        <v>68</v>
      </c>
      <c r="B55" s="3" t="s">
        <v>362</v>
      </c>
      <c r="C55" s="7" t="s">
        <v>363</v>
      </c>
      <c r="D55" s="162">
        <v>6036824026</v>
      </c>
    </row>
    <row r="56" spans="1:4" ht="15" customHeight="1" thickBot="1" x14ac:dyDescent="0.35">
      <c r="A56" s="3" t="s">
        <v>69</v>
      </c>
      <c r="B56" s="3" t="s">
        <v>587</v>
      </c>
      <c r="C56" s="7" t="s">
        <v>588</v>
      </c>
      <c r="D56" s="3" t="s">
        <v>589</v>
      </c>
    </row>
    <row r="57" spans="1:4" ht="15" customHeight="1" thickBot="1" x14ac:dyDescent="0.35">
      <c r="A57" s="3" t="s">
        <v>70</v>
      </c>
      <c r="B57" s="3" t="s">
        <v>590</v>
      </c>
      <c r="C57" s="7" t="s">
        <v>591</v>
      </c>
      <c r="D57" s="3" t="s">
        <v>592</v>
      </c>
    </row>
    <row r="58" spans="1:4" ht="15" customHeight="1" thickBot="1" x14ac:dyDescent="0.35">
      <c r="A58" s="3" t="s">
        <v>184</v>
      </c>
      <c r="B58" s="3" t="s">
        <v>335</v>
      </c>
      <c r="C58" s="7" t="s">
        <v>337</v>
      </c>
      <c r="D58" s="161" t="s">
        <v>338</v>
      </c>
    </row>
    <row r="59" spans="1:4" ht="15" customHeight="1" thickBot="1" x14ac:dyDescent="0.35">
      <c r="A59" s="3" t="s">
        <v>185</v>
      </c>
      <c r="B59" s="3" t="s">
        <v>336</v>
      </c>
      <c r="C59" s="7" t="s">
        <v>339</v>
      </c>
      <c r="D59" s="161" t="s">
        <v>340</v>
      </c>
    </row>
    <row r="60" spans="1:4" ht="15" customHeight="1" thickBot="1" x14ac:dyDescent="0.35">
      <c r="A60" s="3" t="s">
        <v>108</v>
      </c>
      <c r="B60" s="3" t="s">
        <v>442</v>
      </c>
      <c r="C60" s="87" t="s">
        <v>440</v>
      </c>
      <c r="D60" s="161" t="s">
        <v>441</v>
      </c>
    </row>
    <row r="61" spans="1:4" ht="15" customHeight="1" thickBot="1" x14ac:dyDescent="0.35">
      <c r="A61" s="3" t="s">
        <v>85</v>
      </c>
      <c r="B61" s="163" t="s">
        <v>389</v>
      </c>
      <c r="C61" s="7" t="s">
        <v>390</v>
      </c>
      <c r="D61" s="163" t="s">
        <v>391</v>
      </c>
    </row>
    <row r="62" spans="1:4" ht="15" customHeight="1" thickBot="1" x14ac:dyDescent="0.35">
      <c r="A62" s="3" t="s">
        <v>86</v>
      </c>
      <c r="B62" s="163" t="s">
        <v>392</v>
      </c>
      <c r="C62" s="7" t="s">
        <v>393</v>
      </c>
      <c r="D62" s="163" t="s">
        <v>394</v>
      </c>
    </row>
    <row r="63" spans="1:4" ht="15" customHeight="1" thickBot="1" x14ac:dyDescent="0.35">
      <c r="A63" s="249" t="s">
        <v>17</v>
      </c>
      <c r="B63" s="250"/>
      <c r="C63" s="250"/>
      <c r="D63" s="251"/>
    </row>
    <row r="64" spans="1:4" ht="15" customHeight="1" thickBot="1" x14ac:dyDescent="0.35">
      <c r="A64" s="5" t="s">
        <v>8</v>
      </c>
      <c r="B64" s="5" t="s">
        <v>9</v>
      </c>
      <c r="C64" s="5" t="s">
        <v>10</v>
      </c>
      <c r="D64" s="160" t="s">
        <v>11</v>
      </c>
    </row>
    <row r="65" spans="1:4" ht="15" customHeight="1" thickBot="1" x14ac:dyDescent="0.35">
      <c r="A65" s="3" t="s">
        <v>24</v>
      </c>
      <c r="B65" s="3" t="s">
        <v>260</v>
      </c>
      <c r="C65" s="4" t="s">
        <v>261</v>
      </c>
      <c r="D65" s="161" t="s">
        <v>262</v>
      </c>
    </row>
    <row r="66" spans="1:4" ht="15" customHeight="1" thickBot="1" x14ac:dyDescent="0.35">
      <c r="A66" s="3" t="s">
        <v>27</v>
      </c>
      <c r="B66" s="3" t="s">
        <v>263</v>
      </c>
      <c r="C66" s="4" t="s">
        <v>264</v>
      </c>
      <c r="D66" s="161" t="s">
        <v>265</v>
      </c>
    </row>
    <row r="67" spans="1:4" ht="15" customHeight="1" thickBot="1" x14ac:dyDescent="0.35">
      <c r="A67" s="3" t="s">
        <v>26</v>
      </c>
      <c r="B67" s="3" t="s">
        <v>203</v>
      </c>
      <c r="C67" s="4" t="s">
        <v>205</v>
      </c>
      <c r="D67" s="161" t="s">
        <v>204</v>
      </c>
    </row>
    <row r="68" spans="1:4" ht="15" customHeight="1" thickBot="1" x14ac:dyDescent="0.35">
      <c r="A68" s="3" t="s">
        <v>65</v>
      </c>
      <c r="B68" s="3" t="s">
        <v>364</v>
      </c>
      <c r="C68" s="4" t="s">
        <v>365</v>
      </c>
      <c r="D68" s="162">
        <v>9788542104</v>
      </c>
    </row>
    <row r="69" spans="1:4" ht="15" customHeight="1" thickBot="1" x14ac:dyDescent="0.35">
      <c r="A69" s="3" t="s">
        <v>66</v>
      </c>
      <c r="B69" s="3" t="s">
        <v>366</v>
      </c>
      <c r="C69" s="7" t="s">
        <v>367</v>
      </c>
      <c r="D69" s="162">
        <v>6035335176</v>
      </c>
    </row>
    <row r="70" spans="1:4" ht="15" customHeight="1" thickBot="1" x14ac:dyDescent="0.35">
      <c r="A70" s="3" t="s">
        <v>69</v>
      </c>
      <c r="B70" s="3" t="s">
        <v>155</v>
      </c>
      <c r="C70" s="7" t="s">
        <v>115</v>
      </c>
      <c r="D70" s="3" t="s">
        <v>116</v>
      </c>
    </row>
    <row r="71" spans="1:4" ht="15" customHeight="1" thickBot="1" x14ac:dyDescent="0.35">
      <c r="A71" s="3" t="s">
        <v>70</v>
      </c>
      <c r="B71" s="3" t="s">
        <v>593</v>
      </c>
      <c r="C71" s="7" t="s">
        <v>594</v>
      </c>
      <c r="D71" s="3" t="s">
        <v>595</v>
      </c>
    </row>
    <row r="72" spans="1:4" ht="15" customHeight="1" thickBot="1" x14ac:dyDescent="0.35">
      <c r="A72" s="3" t="s">
        <v>108</v>
      </c>
      <c r="B72" s="3" t="s">
        <v>443</v>
      </c>
      <c r="C72" s="7" t="s">
        <v>444</v>
      </c>
      <c r="D72" s="161" t="s">
        <v>445</v>
      </c>
    </row>
    <row r="73" spans="1:4" ht="15" thickBot="1" x14ac:dyDescent="0.35">
      <c r="A73" s="3" t="s">
        <v>85</v>
      </c>
      <c r="B73" s="163" t="s">
        <v>395</v>
      </c>
      <c r="C73" s="7" t="s">
        <v>396</v>
      </c>
      <c r="D73" s="163" t="s">
        <v>397</v>
      </c>
    </row>
    <row r="74" spans="1:4" ht="15" thickBot="1" x14ac:dyDescent="0.35">
      <c r="A74" s="246" t="s">
        <v>1</v>
      </c>
      <c r="B74" s="247"/>
      <c r="C74" s="247"/>
      <c r="D74" s="248"/>
    </row>
    <row r="75" spans="1:4" ht="15" thickBot="1" x14ac:dyDescent="0.35">
      <c r="A75" s="5" t="s">
        <v>8</v>
      </c>
      <c r="B75" s="5" t="s">
        <v>9</v>
      </c>
      <c r="C75" s="5" t="s">
        <v>10</v>
      </c>
      <c r="D75" s="160" t="s">
        <v>11</v>
      </c>
    </row>
    <row r="76" spans="1:4" ht="15" thickBot="1" x14ac:dyDescent="0.35">
      <c r="A76" s="3" t="s">
        <v>24</v>
      </c>
      <c r="B76" s="3" t="s">
        <v>253</v>
      </c>
      <c r="C76" s="4" t="s">
        <v>254</v>
      </c>
      <c r="D76" s="126">
        <v>9177058165</v>
      </c>
    </row>
    <row r="77" spans="1:4" ht="15" thickBot="1" x14ac:dyDescent="0.35">
      <c r="A77" s="3" t="s">
        <v>27</v>
      </c>
      <c r="B77" s="3" t="s">
        <v>255</v>
      </c>
      <c r="C77" s="4" t="s">
        <v>256</v>
      </c>
      <c r="D77" s="126">
        <v>6199934837</v>
      </c>
    </row>
    <row r="78" spans="1:4" ht="15" thickBot="1" x14ac:dyDescent="0.35">
      <c r="A78" s="3" t="s">
        <v>25</v>
      </c>
      <c r="B78" s="3" t="s">
        <v>257</v>
      </c>
      <c r="C78" s="4" t="s">
        <v>258</v>
      </c>
      <c r="D78" s="161" t="s">
        <v>259</v>
      </c>
    </row>
    <row r="79" spans="1:4" ht="15" thickBot="1" x14ac:dyDescent="0.35">
      <c r="A79" s="3" t="s">
        <v>26</v>
      </c>
      <c r="B79" s="3" t="s">
        <v>194</v>
      </c>
      <c r="C79" s="4" t="s">
        <v>197</v>
      </c>
      <c r="D79" s="161" t="s">
        <v>198</v>
      </c>
    </row>
    <row r="80" spans="1:4" ht="15" thickBot="1" x14ac:dyDescent="0.35">
      <c r="A80" s="3" t="s">
        <v>23</v>
      </c>
      <c r="B80" s="3" t="s">
        <v>195</v>
      </c>
      <c r="C80" s="4" t="s">
        <v>200</v>
      </c>
      <c r="D80" s="161" t="s">
        <v>199</v>
      </c>
    </row>
    <row r="81" spans="1:4" ht="15" thickBot="1" x14ac:dyDescent="0.35">
      <c r="A81" s="3" t="s">
        <v>18</v>
      </c>
      <c r="B81" s="3" t="s">
        <v>196</v>
      </c>
      <c r="C81" s="4" t="s">
        <v>202</v>
      </c>
      <c r="D81" s="161" t="s">
        <v>201</v>
      </c>
    </row>
    <row r="82" spans="1:4" ht="15" thickBot="1" x14ac:dyDescent="0.35">
      <c r="A82" s="3" t="s">
        <v>65</v>
      </c>
      <c r="B82" s="3" t="s">
        <v>354</v>
      </c>
      <c r="C82" s="7" t="s">
        <v>355</v>
      </c>
      <c r="D82" s="162">
        <v>6038015792</v>
      </c>
    </row>
    <row r="83" spans="1:4" ht="15" thickBot="1" x14ac:dyDescent="0.35">
      <c r="A83" s="3" t="s">
        <v>66</v>
      </c>
      <c r="B83" s="3" t="s">
        <v>368</v>
      </c>
      <c r="C83" s="4" t="s">
        <v>369</v>
      </c>
      <c r="D83" s="162">
        <v>6032044300</v>
      </c>
    </row>
    <row r="84" spans="1:4" ht="15" thickBot="1" x14ac:dyDescent="0.35">
      <c r="A84" s="3" t="s">
        <v>67</v>
      </c>
      <c r="B84" s="3" t="s">
        <v>370</v>
      </c>
      <c r="C84" s="4" t="s">
        <v>371</v>
      </c>
      <c r="D84" s="161">
        <v>6039037406</v>
      </c>
    </row>
    <row r="85" spans="1:4" ht="15" thickBot="1" x14ac:dyDescent="0.35">
      <c r="A85" s="3" t="s">
        <v>68</v>
      </c>
      <c r="B85" s="3" t="s">
        <v>372</v>
      </c>
      <c r="C85" s="4" t="s">
        <v>373</v>
      </c>
      <c r="D85" s="162">
        <v>6035544520</v>
      </c>
    </row>
    <row r="86" spans="1:4" ht="15" thickBot="1" x14ac:dyDescent="0.35">
      <c r="A86" s="3" t="s">
        <v>69</v>
      </c>
      <c r="B86" s="3" t="s">
        <v>596</v>
      </c>
      <c r="C86" s="4" t="s">
        <v>597</v>
      </c>
      <c r="D86" s="3" t="s">
        <v>598</v>
      </c>
    </row>
    <row r="87" spans="1:4" ht="15" thickBot="1" x14ac:dyDescent="0.35">
      <c r="A87" s="3" t="s">
        <v>70</v>
      </c>
      <c r="B87" s="3" t="s">
        <v>599</v>
      </c>
      <c r="C87" s="7" t="s">
        <v>600</v>
      </c>
      <c r="D87" s="3" t="s">
        <v>601</v>
      </c>
    </row>
    <row r="88" spans="1:4" ht="15" thickBot="1" x14ac:dyDescent="0.35">
      <c r="A88" s="258" t="s">
        <v>109</v>
      </c>
      <c r="B88" s="259"/>
      <c r="C88" s="259"/>
      <c r="D88" s="260"/>
    </row>
    <row r="89" spans="1:4" ht="15" thickBot="1" x14ac:dyDescent="0.35">
      <c r="A89" s="5" t="s">
        <v>8</v>
      </c>
      <c r="B89" s="5" t="s">
        <v>9</v>
      </c>
      <c r="C89" s="5" t="s">
        <v>10</v>
      </c>
      <c r="D89" s="160" t="s">
        <v>11</v>
      </c>
    </row>
    <row r="90" spans="1:4" ht="15" thickBot="1" x14ac:dyDescent="0.35">
      <c r="A90" s="135"/>
      <c r="B90" s="136"/>
      <c r="C90" s="136"/>
    </row>
    <row r="91" spans="1:4" ht="15" thickBot="1" x14ac:dyDescent="0.35">
      <c r="A91" s="243" t="s">
        <v>22</v>
      </c>
      <c r="B91" s="244"/>
      <c r="C91" s="244"/>
      <c r="D91" s="245"/>
    </row>
    <row r="92" spans="1:4" ht="15" thickBot="1" x14ac:dyDescent="0.35">
      <c r="A92" s="5" t="s">
        <v>12</v>
      </c>
      <c r="B92" s="5" t="s">
        <v>9</v>
      </c>
      <c r="C92" s="5" t="s">
        <v>10</v>
      </c>
      <c r="D92" s="160" t="s">
        <v>11</v>
      </c>
    </row>
    <row r="93" spans="1:4" ht="15" thickBot="1" x14ac:dyDescent="0.35">
      <c r="A93" s="3" t="s">
        <v>13</v>
      </c>
      <c r="B93" s="3" t="s">
        <v>619</v>
      </c>
      <c r="C93" s="4" t="s">
        <v>618</v>
      </c>
      <c r="D93" s="161"/>
    </row>
    <row r="94" spans="1:4" ht="15" thickBot="1" x14ac:dyDescent="0.35">
      <c r="A94" s="3" t="s">
        <v>119</v>
      </c>
      <c r="B94" s="3" t="s">
        <v>120</v>
      </c>
      <c r="C94" s="4" t="s">
        <v>121</v>
      </c>
      <c r="D94" s="161" t="s">
        <v>122</v>
      </c>
    </row>
    <row r="95" spans="1:4" ht="15" thickBot="1" x14ac:dyDescent="0.35">
      <c r="A95" s="3" t="s">
        <v>118</v>
      </c>
      <c r="B95" s="3" t="s">
        <v>57</v>
      </c>
      <c r="C95" s="4" t="s">
        <v>117</v>
      </c>
      <c r="D95" s="161" t="s">
        <v>101</v>
      </c>
    </row>
    <row r="96" spans="1:4" ht="15" thickBot="1" x14ac:dyDescent="0.35">
      <c r="A96" s="3" t="s">
        <v>14</v>
      </c>
      <c r="B96" s="3" t="s">
        <v>51</v>
      </c>
      <c r="C96" s="4" t="s">
        <v>52</v>
      </c>
      <c r="D96" s="161" t="s">
        <v>55</v>
      </c>
    </row>
    <row r="97" spans="1:4" ht="15" thickBot="1" x14ac:dyDescent="0.35">
      <c r="A97" s="3" t="s">
        <v>28</v>
      </c>
      <c r="B97" s="3" t="s">
        <v>155</v>
      </c>
      <c r="C97" s="2" t="s">
        <v>115</v>
      </c>
      <c r="D97" s="161" t="s">
        <v>116</v>
      </c>
    </row>
    <row r="98" spans="1:4" ht="15" thickBot="1" x14ac:dyDescent="0.35">
      <c r="A98" s="3" t="s">
        <v>157</v>
      </c>
      <c r="B98" s="3" t="s">
        <v>159</v>
      </c>
      <c r="C98" s="4" t="s">
        <v>161</v>
      </c>
      <c r="D98" s="161" t="s">
        <v>341</v>
      </c>
    </row>
    <row r="99" spans="1:4" ht="15" thickBot="1" x14ac:dyDescent="0.35">
      <c r="A99" s="3" t="s">
        <v>157</v>
      </c>
      <c r="B99" s="3" t="s">
        <v>168</v>
      </c>
      <c r="C99" s="4" t="s">
        <v>167</v>
      </c>
      <c r="D99" s="161" t="s">
        <v>342</v>
      </c>
    </row>
    <row r="100" spans="1:4" ht="15" thickBot="1" x14ac:dyDescent="0.35">
      <c r="A100" s="3" t="s">
        <v>41</v>
      </c>
      <c r="B100" s="3" t="s">
        <v>178</v>
      </c>
      <c r="C100" s="4" t="s">
        <v>179</v>
      </c>
      <c r="D100" s="161"/>
    </row>
    <row r="101" spans="1:4" ht="15" thickBot="1" x14ac:dyDescent="0.35">
      <c r="A101" s="3" t="s">
        <v>41</v>
      </c>
      <c r="B101" s="3" t="s">
        <v>154</v>
      </c>
      <c r="C101" s="4" t="s">
        <v>433</v>
      </c>
      <c r="D101" s="161" t="s">
        <v>110</v>
      </c>
    </row>
    <row r="102" spans="1:4" ht="15" thickBot="1" x14ac:dyDescent="0.35">
      <c r="A102" s="3" t="s">
        <v>15</v>
      </c>
      <c r="B102" s="3" t="s">
        <v>156</v>
      </c>
      <c r="C102" s="4" t="s">
        <v>160</v>
      </c>
      <c r="D102" s="161" t="s">
        <v>252</v>
      </c>
    </row>
  </sheetData>
  <mergeCells count="7">
    <mergeCell ref="A1:D1"/>
    <mergeCell ref="A91:D91"/>
    <mergeCell ref="A74:D74"/>
    <mergeCell ref="A63:D63"/>
    <mergeCell ref="A43:D43"/>
    <mergeCell ref="A26:D26"/>
    <mergeCell ref="A88:D88"/>
  </mergeCells>
  <phoneticPr fontId="4" type="noConversion"/>
  <hyperlinks>
    <hyperlink ref="C96" r:id="rId1" xr:uid="{1DBF92AE-07DF-4BEE-8133-82B1EE0D7375}"/>
    <hyperlink ref="C101" r:id="rId2" xr:uid="{A14BC43C-8AE6-475E-A802-39F2655171CA}"/>
    <hyperlink ref="C94" r:id="rId3" xr:uid="{324DED1E-11C7-46E8-9542-AD92FF1AD0A9}"/>
    <hyperlink ref="C95" r:id="rId4" xr:uid="{87254A66-FA41-4637-9F31-D9D22022FD4C}"/>
    <hyperlink ref="C102" r:id="rId5" xr:uid="{B45E6D22-4FE6-4A44-ABF7-D4F15ED1547D}"/>
    <hyperlink ref="C93" r:id="rId6" xr:uid="{63C3297A-3B6D-4110-B540-6E86AD372375}"/>
    <hyperlink ref="C98" r:id="rId7" xr:uid="{1179A9CE-77B8-448E-9924-86A0E0F5D409}"/>
    <hyperlink ref="C99" r:id="rId8" xr:uid="{15289CCB-ED0F-4FE6-99F0-39B39C657EA4}"/>
    <hyperlink ref="C100" r:id="rId9" xr:uid="{EFDEB474-AB89-4D3F-B616-F47049B2C9C5}"/>
    <hyperlink ref="C79" r:id="rId10" xr:uid="{3F132214-EC42-48AB-9058-D441D3C9C69E}"/>
    <hyperlink ref="C80" r:id="rId11" xr:uid="{AE9D8598-B723-46EF-9FDE-C48F8D4FA46C}"/>
    <hyperlink ref="C81" r:id="rId12" xr:uid="{3ACD1043-6B9F-4562-8FD7-4812DC404E8C}"/>
    <hyperlink ref="C67" r:id="rId13" xr:uid="{54491624-F2B0-49D3-BA4D-28375E6786CD}"/>
    <hyperlink ref="C51" r:id="rId14" xr:uid="{11229684-FBCA-46E6-AA28-F5998AF3057E}"/>
    <hyperlink ref="C50" r:id="rId15" xr:uid="{3400634C-6D33-4CE8-BB3D-07B4077CB7C5}"/>
    <hyperlink ref="C49" r:id="rId16" xr:uid="{9B34D942-8392-4B76-AF93-04623B970A8D}"/>
    <hyperlink ref="C31" r:id="rId17" xr:uid="{E4C43B6B-60C3-4F6B-ADB8-BB813346E46A}"/>
    <hyperlink ref="C33" r:id="rId18" xr:uid="{1312D005-6C85-4C38-9A52-AFDCB6DAB579}"/>
    <hyperlink ref="C32" r:id="rId19" xr:uid="{0544BB8F-4992-48E0-B071-511593529498}"/>
    <hyperlink ref="C9" r:id="rId20" xr:uid="{8007675A-8A51-4268-B7E4-5D51585E4F57}"/>
    <hyperlink ref="C10" r:id="rId21" xr:uid="{23B92DBD-3C17-42F6-912C-FF1ABE12DB7C}"/>
    <hyperlink ref="C11" r:id="rId22" xr:uid="{5F24A03D-3E91-4847-80D4-DE10E12DE3AE}"/>
    <hyperlink ref="C12" r:id="rId23" xr:uid="{163391F0-C3AB-486C-9592-90E2673CB9EC}"/>
    <hyperlink ref="C34" r:id="rId24" xr:uid="{E758EC64-3ABE-4205-B539-733A05D6EB61}"/>
    <hyperlink ref="C35" r:id="rId25" xr:uid="{A8901DD6-8ECE-4A8A-805A-A5B6E081AFCD}"/>
    <hyperlink ref="C36" r:id="rId26" xr:uid="{529D0BCD-3E88-4CA6-81C0-3518B3861F7F}"/>
    <hyperlink ref="C52" r:id="rId27" xr:uid="{7424B25C-FD17-415A-907F-A016F60AB1D7}"/>
    <hyperlink ref="C53" r:id="rId28" xr:uid="{53FFD822-0274-4C18-BA05-D8754E0773C4}"/>
    <hyperlink ref="C54" r:id="rId29" xr:uid="{EE50083A-1A71-40A3-A0A3-0B87FA7EB10A}"/>
    <hyperlink ref="C55" r:id="rId30" xr:uid="{49E3641F-89B2-4597-90E7-22155D5EB71C}"/>
    <hyperlink ref="C68" r:id="rId31" xr:uid="{5D338BB4-F6C9-492C-9AD9-F93EA3AFECB4}"/>
    <hyperlink ref="C69" r:id="rId32" xr:uid="{3E99C466-1BA9-43E4-9223-58D6E1D47AF4}"/>
    <hyperlink ref="C82" r:id="rId33" xr:uid="{0C4C601F-920B-4C33-9F3D-4EA61D2518A7}"/>
    <hyperlink ref="C83" r:id="rId34" xr:uid="{34B78583-D7DC-40EA-B928-F0D4BDF59068}"/>
    <hyperlink ref="C84" r:id="rId35" xr:uid="{13EDF447-4F24-4B8C-9E0E-19E9D4BE6008}"/>
    <hyperlink ref="C85" r:id="rId36" xr:uid="{9E3D7196-4B88-4340-AF23-8C84F9C1442F}"/>
    <hyperlink ref="C6" r:id="rId37" display="mailto:andrewscottyork@icloud.com" xr:uid="{AA679833-7C2E-4C89-B521-1F69CE9D386E}"/>
    <hyperlink ref="C23" r:id="rId38" display="mailto:mark.griffin2085@gmail.com" xr:uid="{7C5C6BB8-8D06-46B7-B1EA-5B605D555810}"/>
    <hyperlink ref="C40" r:id="rId39" display="mailto:nhnick@protonmail.com" xr:uid="{C80A0DB7-0C27-4EAB-B772-5BBAAB5025D9}"/>
    <hyperlink ref="C60" r:id="rId40" display="mailto:clab3113@gmail.com" xr:uid="{6F9BB269-91E6-42C7-B951-54B373B2953C}"/>
    <hyperlink ref="C56" r:id="rId41" xr:uid="{568CE2C9-CE81-46FD-954F-88ED809EE52E}"/>
    <hyperlink ref="C57" r:id="rId42" xr:uid="{5B970A69-4A49-4AC8-80BE-C437FF87C7BD}"/>
    <hyperlink ref="C70" r:id="rId43" xr:uid="{26063000-F75A-4528-A1A3-8ADBE8ED9ADB}"/>
    <hyperlink ref="C71" r:id="rId44" xr:uid="{98BA5C72-4EDD-4897-9C9D-6EF2BDA99B47}"/>
    <hyperlink ref="C86" r:id="rId45" xr:uid="{1EE007F5-9C68-4A18-9F6F-25BB515BD97D}"/>
    <hyperlink ref="C87" r:id="rId46" xr:uid="{B2790FAD-C031-419C-8A82-B5DA757CF7AB}"/>
    <hyperlink ref="C17" r:id="rId47" xr:uid="{FFD11D89-0E44-4753-94FF-AA6B6EA8FA2E}"/>
    <hyperlink ref="C18" r:id="rId48" xr:uid="{B7303F3A-29BA-455A-AE23-3985A97B9025}"/>
    <hyperlink ref="C19" r:id="rId49" xr:uid="{B9C3674D-E621-45FD-98DB-6C6BEFEDB095}"/>
    <hyperlink ref="C20" r:id="rId50" xr:uid="{EEB80908-AC15-4B96-8603-13D1216A6EA3}"/>
  </hyperlinks>
  <pageMargins left="0.7" right="0.7" top="0.75" bottom="0.75" header="0.3" footer="0.3"/>
  <pageSetup orientation="portrait" horizontalDpi="4294967293" verticalDpi="0"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02F88C7B75274F91B119C00C83A10C" ma:contentTypeVersion="14" ma:contentTypeDescription="Create a new document." ma:contentTypeScope="" ma:versionID="8d5b2abc9cca9d887729627dfeeee3d4">
  <xsd:schema xmlns:xsd="http://www.w3.org/2001/XMLSchema" xmlns:xs="http://www.w3.org/2001/XMLSchema" xmlns:p="http://schemas.microsoft.com/office/2006/metadata/properties" xmlns:ns3="920b049b-b47a-45d4-810b-58446a04d48a" xmlns:ns4="1161bb07-807c-4951-a5bd-0f1acb4f6d37" targetNamespace="http://schemas.microsoft.com/office/2006/metadata/properties" ma:root="true" ma:fieldsID="a918070ff6d469fad54eccb1f6eccead" ns3:_="" ns4:_="">
    <xsd:import namespace="920b049b-b47a-45d4-810b-58446a04d48a"/>
    <xsd:import namespace="1161bb07-807c-4951-a5bd-0f1acb4f6d3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b049b-b47a-45d4-810b-58446a04d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1bb07-807c-4951-a5bd-0f1acb4f6d3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B6DEF-D8CF-4508-9DFF-07FDD0618F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FF63BB-1B63-4A87-8003-6FBD5DE2E285}">
  <ds:schemaRefs>
    <ds:schemaRef ds:uri="http://schemas.microsoft.com/sharepoint/v3/contenttype/forms"/>
  </ds:schemaRefs>
</ds:datastoreItem>
</file>

<file path=customXml/itemProps3.xml><?xml version="1.0" encoding="utf-8"?>
<ds:datastoreItem xmlns:ds="http://schemas.openxmlformats.org/officeDocument/2006/customXml" ds:itemID="{48E94979-4B56-49D9-AC32-4492D4F09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0b049b-b47a-45d4-810b-58446a04d48a"/>
    <ds:schemaRef ds:uri="1161bb07-807c-4951-a5bd-0f1acb4f6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Regular Season</vt:lpstr>
      <vt:lpstr>Jamboree</vt:lpstr>
      <vt:lpstr>Gym Info</vt:lpstr>
      <vt:lpstr>Coach Contacts</vt:lpstr>
    </vt:vector>
  </TitlesOfParts>
  <Company>[Default]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Krug, Peter</dc:creator>
  <cp:lastModifiedBy>Leclerc, Madeleine J.</cp:lastModifiedBy>
  <cp:lastPrinted>2024-02-17T01:04:03Z</cp:lastPrinted>
  <dcterms:created xsi:type="dcterms:W3CDTF">2016-12-08T13:31:57Z</dcterms:created>
  <dcterms:modified xsi:type="dcterms:W3CDTF">2025-02-02T16:30:14Z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0x0101002102F88C7B75274F91B119C00C83A10C</vt:lpwstr>
  </property>
</Properties>
</file>