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231"/>
  <workbookPr filterPrivacy="1" codeName="ThisWorkbook" autoCompressPictures="0"/>
  <xr:revisionPtr revIDLastSave="0" documentId="13_ncr:1_{BF5D0DA7-AD5B-4E3F-8511-9685803A7986}" xr6:coauthVersionLast="47" xr6:coauthVersionMax="47" xr10:uidLastSave="{00000000-0000-0000-0000-000000000000}"/>
  <bookViews>
    <workbookView xWindow="28680" yWindow="120" windowWidth="29040" windowHeight="15600" tabRatio="788" activeTab="3" xr2:uid="{00000000-000D-0000-FFFF-FFFF00000000}"/>
  </bookViews>
  <sheets>
    <sheet name="Data" sheetId="26" r:id="rId1"/>
    <sheet name="January" sheetId="14" r:id="rId2"/>
    <sheet name="February" sheetId="15" r:id="rId3"/>
    <sheet name="March" sheetId="16" r:id="rId4"/>
    <sheet name="April" sheetId="17" r:id="rId5"/>
    <sheet name="May" sheetId="18" r:id="rId6"/>
    <sheet name="June" sheetId="19" r:id="rId7"/>
    <sheet name="July" sheetId="20" r:id="rId8"/>
    <sheet name="August" sheetId="21" r:id="rId9"/>
    <sheet name="September" sheetId="22" r:id="rId10"/>
    <sheet name="October" sheetId="23" r:id="rId11"/>
    <sheet name="November" sheetId="24" r:id="rId12"/>
    <sheet name="December" sheetId="25" r:id="rId13"/>
    <sheet name="Sheet1" sheetId="27" r:id="rId14"/>
  </sheets>
  <definedNames>
    <definedName name="CalendarYear">January!$K$3</definedName>
    <definedName name="ColumnTitleRegion1..H12.1">January!$B$2</definedName>
    <definedName name="ColumnTitleRegion1..H12.10">October!$B$2</definedName>
    <definedName name="ColumnTitleRegion1..H12.11">November!$B$2</definedName>
    <definedName name="ColumnTitleRegion1..H12.12">December!$B$2</definedName>
    <definedName name="ColumnTitleRegion1..H12.2">February!$B$2</definedName>
    <definedName name="ColumnTitleRegion1..H12.3">March!$B$2</definedName>
    <definedName name="ColumnTitleRegion1..H12.4">April!$B$2</definedName>
    <definedName name="ColumnTitleRegion1..H12.5">May!$B$2</definedName>
    <definedName name="ColumnTitleRegion1..H12.6">June!$B$2</definedName>
    <definedName name="ColumnTitleRegion1..H12.7">July!$B$2</definedName>
    <definedName name="ColumnTitleRegion1..H12.8">August!$B$2</definedName>
    <definedName name="ColumnTitleRegion1..H12.9">September!$B$2</definedName>
    <definedName name="ColumnTitleRegion2..C14.1">January!$B$2</definedName>
    <definedName name="ColumnTitleRegion2..C14.10">October!$B$2</definedName>
    <definedName name="ColumnTitleRegion2..C14.11">November!$B$2</definedName>
    <definedName name="ColumnTitleRegion2..C14.12">December!$B$2</definedName>
    <definedName name="ColumnTitleRegion2..C14.2">February!$B$2</definedName>
    <definedName name="ColumnTitleRegion2..C14.3">March!$B$2</definedName>
    <definedName name="ColumnTitleRegion2..C14.4">April!$B$2</definedName>
    <definedName name="ColumnTitleRegion2..C14.5">May!$B$2</definedName>
    <definedName name="ColumnTitleRegion2..C14.6">June!$B$2</definedName>
    <definedName name="ColumnTitleRegion2..C14.7">July!$B$2</definedName>
    <definedName name="ColumnTitleRegion2..C14.8">August!$B$2</definedName>
    <definedName name="ColumnTitleRegion2..C14.9">September!$B$2</definedName>
    <definedName name="DaysAndWeeks">{0,1,2,3,4,5,6} + {0;1;2;3;4;5}*7</definedName>
    <definedName name="_xlnm.Print_Area" localSheetId="1">January!$A$1:$H$14</definedName>
    <definedName name="WeekStart">January!$K$4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B5" i="16" l="1" a="1"/>
  <c r="B5" i="16" s="1"/>
  <c r="B10" i="16" a="1"/>
  <c r="B10" i="16" s="1"/>
  <c r="B20" i="16" a="1"/>
  <c r="B20" i="16" s="1"/>
  <c r="B25" i="16" a="1"/>
  <c r="B25" i="16" s="1"/>
  <c r="B2" i="25"/>
  <c r="B2" i="24"/>
  <c r="B2" i="23"/>
  <c r="B2" i="22"/>
  <c r="B2" i="21"/>
  <c r="B2" i="20"/>
  <c r="B2" i="19"/>
  <c r="B2" i="18"/>
  <c r="B2" i="17"/>
  <c r="B2" i="16"/>
  <c r="F5" i="16" l="1"/>
  <c r="E10" i="16"/>
  <c r="E5" i="16"/>
  <c r="H10" i="16"/>
  <c r="G10" i="16"/>
  <c r="D10" i="16"/>
  <c r="D5" i="16"/>
  <c r="H5" i="16"/>
  <c r="G5" i="16"/>
  <c r="C10" i="16"/>
  <c r="C5" i="16"/>
  <c r="F10" i="16"/>
  <c r="E20" i="16"/>
  <c r="C25" i="16"/>
  <c r="D20" i="16"/>
  <c r="C20" i="16"/>
  <c r="H20" i="16"/>
  <c r="G20" i="16"/>
  <c r="F20" i="16"/>
  <c r="B2" i="15"/>
  <c r="B1" i="17" l="1"/>
  <c r="B1" i="19" l="1"/>
  <c r="B1" i="18"/>
  <c r="B1" i="21"/>
  <c r="B1" i="20"/>
  <c r="B1" i="23"/>
  <c r="B1" i="22"/>
  <c r="B1" i="25"/>
  <c r="B1" i="24"/>
  <c r="B1" i="16"/>
  <c r="B1" i="15"/>
  <c r="B1" i="14"/>
  <c r="B13" i="25" a="1"/>
  <c r="C13" i="25" s="1"/>
  <c r="B11" i="25" a="1"/>
  <c r="H11" i="25" s="1"/>
  <c r="B9" i="25" a="1"/>
  <c r="G9" i="25" s="1"/>
  <c r="B7" i="25" a="1"/>
  <c r="G7" i="25" s="1"/>
  <c r="B5" i="25" a="1"/>
  <c r="H5" i="25" s="1"/>
  <c r="B3" i="25" a="1"/>
  <c r="G3" i="25" s="1"/>
  <c r="G2" i="25" s="1"/>
  <c r="B13" i="24" a="1"/>
  <c r="C13" i="24" s="1"/>
  <c r="B11" i="24" a="1"/>
  <c r="H11" i="24" s="1"/>
  <c r="B9" i="24" a="1"/>
  <c r="G9" i="24" s="1"/>
  <c r="B7" i="24" a="1"/>
  <c r="G7" i="24" s="1"/>
  <c r="B5" i="24" a="1"/>
  <c r="H5" i="24" s="1"/>
  <c r="B3" i="24" a="1"/>
  <c r="G3" i="24" s="1"/>
  <c r="G2" i="24" s="1"/>
  <c r="B13" i="23" a="1"/>
  <c r="C13" i="23" s="1"/>
  <c r="B11" i="23" a="1"/>
  <c r="H11" i="23" s="1"/>
  <c r="B9" i="23" a="1"/>
  <c r="G9" i="23" s="1"/>
  <c r="B7" i="23" a="1"/>
  <c r="G7" i="23" s="1"/>
  <c r="B5" i="23" a="1"/>
  <c r="H5" i="23" s="1"/>
  <c r="B3" i="23" a="1"/>
  <c r="G3" i="23" s="1"/>
  <c r="G2" i="23" s="1"/>
  <c r="B31" i="22" a="1"/>
  <c r="C31" i="22" s="1"/>
  <c r="B26" i="22" a="1"/>
  <c r="H26" i="22" s="1"/>
  <c r="B20" i="22" a="1"/>
  <c r="G20" i="22" s="1"/>
  <c r="B15" i="22" a="1"/>
  <c r="H15" i="22" s="1"/>
  <c r="B9" i="22" a="1"/>
  <c r="G9" i="22" s="1"/>
  <c r="B3" i="22" a="1"/>
  <c r="H3" i="22" s="1"/>
  <c r="H2" i="22" s="1"/>
  <c r="B13" i="21" a="1"/>
  <c r="C13" i="21" s="1"/>
  <c r="B11" i="21" a="1"/>
  <c r="H11" i="21" s="1"/>
  <c r="B9" i="21" a="1"/>
  <c r="G9" i="21" s="1"/>
  <c r="B7" i="21" a="1"/>
  <c r="G7" i="21" s="1"/>
  <c r="B5" i="21" a="1"/>
  <c r="H5" i="21" s="1"/>
  <c r="B3" i="21" a="1"/>
  <c r="G3" i="21" s="1"/>
  <c r="G2" i="21" s="1"/>
  <c r="B13" i="20" a="1"/>
  <c r="C13" i="20" s="1"/>
  <c r="B11" i="20" a="1"/>
  <c r="H11" i="20" s="1"/>
  <c r="B9" i="20" a="1"/>
  <c r="G9" i="20" s="1"/>
  <c r="B7" i="20" a="1"/>
  <c r="H7" i="20" s="1"/>
  <c r="B5" i="20" a="1"/>
  <c r="G5" i="20" s="1"/>
  <c r="B3" i="20" a="1"/>
  <c r="E3" i="20" s="1"/>
  <c r="E2" i="20" s="1"/>
  <c r="B28" i="19" a="1"/>
  <c r="C28" i="19" s="1"/>
  <c r="B23" i="19" a="1"/>
  <c r="H23" i="19" s="1"/>
  <c r="B18" i="19" a="1"/>
  <c r="G18" i="19" s="1"/>
  <c r="B13" i="19" a="1"/>
  <c r="H13" i="19" s="1"/>
  <c r="B8" i="19" a="1"/>
  <c r="G8" i="19" s="1"/>
  <c r="B3" i="19" a="1"/>
  <c r="H3" i="19" s="1"/>
  <c r="H2" i="19" s="1"/>
  <c r="B28" i="18" a="1"/>
  <c r="C28" i="18" s="1"/>
  <c r="B23" i="18" a="1"/>
  <c r="G23" i="18" s="1"/>
  <c r="B18" i="18" a="1"/>
  <c r="G18" i="18" s="1"/>
  <c r="B13" i="18" a="1"/>
  <c r="G13" i="18" s="1"/>
  <c r="B8" i="18" a="1"/>
  <c r="G8" i="18" s="1"/>
  <c r="B3" i="18" a="1"/>
  <c r="G3" i="18" s="1"/>
  <c r="G2" i="18" s="1"/>
  <c r="B28" i="17" a="1"/>
  <c r="B28" i="17" s="1"/>
  <c r="B23" i="17" a="1"/>
  <c r="G23" i="17" s="1"/>
  <c r="B18" i="17" a="1"/>
  <c r="H18" i="17" s="1"/>
  <c r="B13" i="17" a="1"/>
  <c r="H13" i="17" s="1"/>
  <c r="B8" i="17" a="1"/>
  <c r="G8" i="17" s="1"/>
  <c r="B3" i="17" a="1"/>
  <c r="H3" i="17" s="1"/>
  <c r="H2" i="17" s="1"/>
  <c r="B15" i="16" a="1"/>
  <c r="G15" i="16" s="1"/>
  <c r="B3" i="16" a="1"/>
  <c r="H3" i="16" s="1"/>
  <c r="H2" i="16" s="1"/>
  <c r="B13" i="15" a="1"/>
  <c r="C13" i="15" s="1"/>
  <c r="B11" i="15" a="1"/>
  <c r="H11" i="15" s="1"/>
  <c r="B9" i="15" a="1"/>
  <c r="G9" i="15" s="1"/>
  <c r="B7" i="15" a="1"/>
  <c r="H7" i="15" s="1"/>
  <c r="B5" i="15" a="1"/>
  <c r="G5" i="15" s="1"/>
  <c r="B3" i="15" a="1"/>
  <c r="H3" i="15" s="1"/>
  <c r="H2" i="15" s="1"/>
  <c r="B13" i="18" l="1"/>
  <c r="B3" i="18"/>
  <c r="B23" i="18"/>
  <c r="F3" i="18"/>
  <c r="F2" i="18" s="1"/>
  <c r="F13" i="18"/>
  <c r="F23" i="18"/>
  <c r="D8" i="18"/>
  <c r="H8" i="18"/>
  <c r="D18" i="18"/>
  <c r="H18" i="18"/>
  <c r="D3" i="18"/>
  <c r="D2" i="18" s="1"/>
  <c r="H3" i="18"/>
  <c r="H2" i="18" s="1"/>
  <c r="B8" i="18"/>
  <c r="F8" i="18"/>
  <c r="D13" i="18"/>
  <c r="H13" i="18"/>
  <c r="B18" i="18"/>
  <c r="F18" i="18"/>
  <c r="D23" i="18"/>
  <c r="H23" i="18"/>
  <c r="B28" i="18"/>
  <c r="C5" i="25"/>
  <c r="E5" i="25"/>
  <c r="G5" i="25"/>
  <c r="C11" i="25"/>
  <c r="E11" i="25"/>
  <c r="G11" i="25"/>
  <c r="B3" i="25"/>
  <c r="D3" i="25"/>
  <c r="D2" i="25" s="1"/>
  <c r="F3" i="25"/>
  <c r="F2" i="25" s="1"/>
  <c r="H3" i="25"/>
  <c r="H2" i="25" s="1"/>
  <c r="B5" i="25"/>
  <c r="D5" i="25"/>
  <c r="F5" i="25"/>
  <c r="B7" i="25"/>
  <c r="D7" i="25"/>
  <c r="F7" i="25"/>
  <c r="H7" i="25"/>
  <c r="B9" i="25"/>
  <c r="D9" i="25"/>
  <c r="F9" i="25"/>
  <c r="H9" i="25"/>
  <c r="B11" i="25"/>
  <c r="D11" i="25"/>
  <c r="F11" i="25"/>
  <c r="B13" i="25"/>
  <c r="C3" i="25"/>
  <c r="C2" i="25" s="1"/>
  <c r="E3" i="25"/>
  <c r="E2" i="25" s="1"/>
  <c r="C7" i="25"/>
  <c r="E7" i="25"/>
  <c r="C9" i="25"/>
  <c r="E9" i="25"/>
  <c r="C5" i="24"/>
  <c r="E5" i="24"/>
  <c r="G5" i="24"/>
  <c r="C11" i="24"/>
  <c r="E11" i="24"/>
  <c r="G11" i="24"/>
  <c r="B3" i="24"/>
  <c r="D3" i="24"/>
  <c r="D2" i="24" s="1"/>
  <c r="F3" i="24"/>
  <c r="F2" i="24" s="1"/>
  <c r="H3" i="24"/>
  <c r="H2" i="24" s="1"/>
  <c r="B5" i="24"/>
  <c r="D5" i="24"/>
  <c r="F5" i="24"/>
  <c r="B7" i="24"/>
  <c r="D7" i="24"/>
  <c r="F7" i="24"/>
  <c r="H7" i="24"/>
  <c r="B9" i="24"/>
  <c r="D9" i="24"/>
  <c r="F9" i="24"/>
  <c r="H9" i="24"/>
  <c r="B11" i="24"/>
  <c r="D11" i="24"/>
  <c r="F11" i="24"/>
  <c r="B13" i="24"/>
  <c r="C3" i="24"/>
  <c r="C2" i="24" s="1"/>
  <c r="E3" i="24"/>
  <c r="E2" i="24" s="1"/>
  <c r="C7" i="24"/>
  <c r="E7" i="24"/>
  <c r="C9" i="24"/>
  <c r="E9" i="24"/>
  <c r="C5" i="23"/>
  <c r="E5" i="23"/>
  <c r="G5" i="23"/>
  <c r="C11" i="23"/>
  <c r="E11" i="23"/>
  <c r="G11" i="23"/>
  <c r="B3" i="23"/>
  <c r="D3" i="23"/>
  <c r="D2" i="23" s="1"/>
  <c r="F3" i="23"/>
  <c r="F2" i="23" s="1"/>
  <c r="H3" i="23"/>
  <c r="H2" i="23" s="1"/>
  <c r="B5" i="23"/>
  <c r="D5" i="23"/>
  <c r="F5" i="23"/>
  <c r="B7" i="23"/>
  <c r="D7" i="23"/>
  <c r="F7" i="23"/>
  <c r="H7" i="23"/>
  <c r="B9" i="23"/>
  <c r="D9" i="23"/>
  <c r="F9" i="23"/>
  <c r="H9" i="23"/>
  <c r="B11" i="23"/>
  <c r="D11" i="23"/>
  <c r="F11" i="23"/>
  <c r="B13" i="23"/>
  <c r="C3" i="23"/>
  <c r="C2" i="23" s="1"/>
  <c r="E3" i="23"/>
  <c r="E2" i="23" s="1"/>
  <c r="C7" i="23"/>
  <c r="E7" i="23"/>
  <c r="C9" i="23"/>
  <c r="E9" i="23"/>
  <c r="C3" i="22"/>
  <c r="C2" i="22" s="1"/>
  <c r="E3" i="22"/>
  <c r="E2" i="22" s="1"/>
  <c r="G3" i="22"/>
  <c r="G2" i="22" s="1"/>
  <c r="C15" i="22"/>
  <c r="E15" i="22"/>
  <c r="G15" i="22"/>
  <c r="C26" i="22"/>
  <c r="E26" i="22"/>
  <c r="G26" i="22"/>
  <c r="B3" i="22"/>
  <c r="D3" i="22"/>
  <c r="D2" i="22" s="1"/>
  <c r="F3" i="22"/>
  <c r="F2" i="22" s="1"/>
  <c r="B9" i="22"/>
  <c r="D9" i="22"/>
  <c r="F9" i="22"/>
  <c r="H9" i="22"/>
  <c r="B15" i="22"/>
  <c r="D15" i="22"/>
  <c r="F15" i="22"/>
  <c r="B20" i="22"/>
  <c r="D20" i="22"/>
  <c r="F20" i="22"/>
  <c r="H20" i="22"/>
  <c r="B26" i="22"/>
  <c r="D26" i="22"/>
  <c r="F26" i="22"/>
  <c r="B31" i="22"/>
  <c r="C9" i="22"/>
  <c r="E9" i="22"/>
  <c r="C20" i="22"/>
  <c r="E20" i="22"/>
  <c r="C5" i="21"/>
  <c r="E5" i="21"/>
  <c r="G5" i="21"/>
  <c r="C11" i="21"/>
  <c r="E11" i="21"/>
  <c r="G11" i="21"/>
  <c r="B3" i="21"/>
  <c r="D3" i="21"/>
  <c r="D2" i="21" s="1"/>
  <c r="F3" i="21"/>
  <c r="F2" i="21" s="1"/>
  <c r="H3" i="21"/>
  <c r="H2" i="21" s="1"/>
  <c r="B5" i="21"/>
  <c r="D5" i="21"/>
  <c r="F5" i="21"/>
  <c r="B7" i="21"/>
  <c r="D7" i="21"/>
  <c r="F7" i="21"/>
  <c r="H7" i="21"/>
  <c r="B9" i="21"/>
  <c r="D9" i="21"/>
  <c r="F9" i="21"/>
  <c r="H9" i="21"/>
  <c r="B11" i="21"/>
  <c r="D11" i="21"/>
  <c r="F11" i="21"/>
  <c r="B13" i="21"/>
  <c r="C3" i="21"/>
  <c r="C2" i="21" s="1"/>
  <c r="E3" i="21"/>
  <c r="E2" i="21" s="1"/>
  <c r="C7" i="21"/>
  <c r="E7" i="21"/>
  <c r="C9" i="21"/>
  <c r="E9" i="21"/>
  <c r="C3" i="20"/>
  <c r="C2" i="20" s="1"/>
  <c r="G3" i="20"/>
  <c r="G2" i="20" s="1"/>
  <c r="C7" i="20"/>
  <c r="E7" i="20"/>
  <c r="G7" i="20"/>
  <c r="C11" i="20"/>
  <c r="E11" i="20"/>
  <c r="G11" i="20"/>
  <c r="B3" i="20"/>
  <c r="D3" i="20"/>
  <c r="D2" i="20" s="1"/>
  <c r="F3" i="20"/>
  <c r="F2" i="20" s="1"/>
  <c r="H3" i="20"/>
  <c r="H2" i="20" s="1"/>
  <c r="B5" i="20"/>
  <c r="D5" i="20"/>
  <c r="F5" i="20"/>
  <c r="H5" i="20"/>
  <c r="B7" i="20"/>
  <c r="D7" i="20"/>
  <c r="F7" i="20"/>
  <c r="B9" i="20"/>
  <c r="D9" i="20"/>
  <c r="F9" i="20"/>
  <c r="H9" i="20"/>
  <c r="B11" i="20"/>
  <c r="D11" i="20"/>
  <c r="F11" i="20"/>
  <c r="B13" i="20"/>
  <c r="C5" i="20"/>
  <c r="E5" i="20"/>
  <c r="C9" i="20"/>
  <c r="E9" i="20"/>
  <c r="C3" i="19"/>
  <c r="C2" i="19" s="1"/>
  <c r="E3" i="19"/>
  <c r="E2" i="19" s="1"/>
  <c r="G3" i="19"/>
  <c r="G2" i="19" s="1"/>
  <c r="C13" i="19"/>
  <c r="E13" i="19"/>
  <c r="G13" i="19"/>
  <c r="C23" i="19"/>
  <c r="E23" i="19"/>
  <c r="G23" i="19"/>
  <c r="B3" i="19"/>
  <c r="D3" i="19"/>
  <c r="D2" i="19" s="1"/>
  <c r="F3" i="19"/>
  <c r="F2" i="19" s="1"/>
  <c r="B8" i="19"/>
  <c r="D8" i="19"/>
  <c r="F8" i="19"/>
  <c r="H8" i="19"/>
  <c r="B13" i="19"/>
  <c r="D13" i="19"/>
  <c r="F13" i="19"/>
  <c r="B18" i="19"/>
  <c r="D18" i="19"/>
  <c r="F18" i="19"/>
  <c r="H18" i="19"/>
  <c r="B23" i="19"/>
  <c r="D23" i="19"/>
  <c r="F23" i="19"/>
  <c r="B28" i="19"/>
  <c r="C8" i="19"/>
  <c r="E8" i="19"/>
  <c r="C18" i="19"/>
  <c r="E18" i="19"/>
  <c r="C3" i="18"/>
  <c r="C2" i="18" s="1"/>
  <c r="E3" i="18"/>
  <c r="E2" i="18" s="1"/>
  <c r="C8" i="18"/>
  <c r="E8" i="18"/>
  <c r="C13" i="18"/>
  <c r="E13" i="18"/>
  <c r="C18" i="18"/>
  <c r="E18" i="18"/>
  <c r="C23" i="18"/>
  <c r="E23" i="18"/>
  <c r="C3" i="17"/>
  <c r="C2" i="17" s="1"/>
  <c r="E3" i="17"/>
  <c r="E2" i="17" s="1"/>
  <c r="G3" i="17"/>
  <c r="G2" i="17" s="1"/>
  <c r="C13" i="17"/>
  <c r="E13" i="17"/>
  <c r="G13" i="17"/>
  <c r="C18" i="17"/>
  <c r="E18" i="17"/>
  <c r="G18" i="17"/>
  <c r="C28" i="17"/>
  <c r="B3" i="17"/>
  <c r="D3" i="17"/>
  <c r="D2" i="17" s="1"/>
  <c r="F3" i="17"/>
  <c r="F2" i="17" s="1"/>
  <c r="B8" i="17"/>
  <c r="D8" i="17"/>
  <c r="F8" i="17"/>
  <c r="H8" i="17"/>
  <c r="B13" i="17"/>
  <c r="D13" i="17"/>
  <c r="F13" i="17"/>
  <c r="B18" i="17"/>
  <c r="D18" i="17"/>
  <c r="F18" i="17"/>
  <c r="B23" i="17"/>
  <c r="D23" i="17"/>
  <c r="F23" i="17"/>
  <c r="H23" i="17"/>
  <c r="C8" i="17"/>
  <c r="E8" i="17"/>
  <c r="C23" i="17"/>
  <c r="E23" i="17"/>
  <c r="C3" i="16"/>
  <c r="C2" i="16" s="1"/>
  <c r="E3" i="16"/>
  <c r="E2" i="16" s="1"/>
  <c r="G3" i="16"/>
  <c r="G2" i="16" s="1"/>
  <c r="B3" i="16"/>
  <c r="D3" i="16"/>
  <c r="D2" i="16" s="1"/>
  <c r="F3" i="16"/>
  <c r="F2" i="16" s="1"/>
  <c r="B15" i="16"/>
  <c r="D15" i="16"/>
  <c r="F15" i="16"/>
  <c r="H15" i="16"/>
  <c r="C15" i="16"/>
  <c r="E15" i="16"/>
  <c r="C3" i="15"/>
  <c r="C2" i="15" s="1"/>
  <c r="E3" i="15"/>
  <c r="E2" i="15" s="1"/>
  <c r="G3" i="15"/>
  <c r="G2" i="15" s="1"/>
  <c r="C7" i="15"/>
  <c r="E7" i="15"/>
  <c r="G7" i="15"/>
  <c r="C11" i="15"/>
  <c r="E11" i="15"/>
  <c r="G11" i="15"/>
  <c r="B3" i="15"/>
  <c r="D3" i="15"/>
  <c r="D2" i="15" s="1"/>
  <c r="F3" i="15"/>
  <c r="F2" i="15" s="1"/>
  <c r="B5" i="15"/>
  <c r="D5" i="15"/>
  <c r="F5" i="15"/>
  <c r="H5" i="15"/>
  <c r="B7" i="15"/>
  <c r="D7" i="15"/>
  <c r="F7" i="15"/>
  <c r="B9" i="15"/>
  <c r="D9" i="15"/>
  <c r="F9" i="15"/>
  <c r="H9" i="15"/>
  <c r="B11" i="15"/>
  <c r="D11" i="15"/>
  <c r="F11" i="15"/>
  <c r="B13" i="15"/>
  <c r="C5" i="15"/>
  <c r="E5" i="15"/>
  <c r="C9" i="15"/>
  <c r="E9" i="15"/>
  <c r="B2" i="14"/>
  <c r="B13" i="14" l="1" a="1"/>
  <c r="C13" i="14" s="1"/>
  <c r="B11" i="14" a="1"/>
  <c r="C11" i="14" s="1"/>
  <c r="B9" i="14" a="1"/>
  <c r="B9" i="14" s="1"/>
  <c r="B7" i="14" a="1"/>
  <c r="B7" i="14" s="1"/>
  <c r="B5" i="14" a="1"/>
  <c r="B5" i="14" s="1"/>
  <c r="B3" i="14" a="1"/>
  <c r="B3" i="14" s="1"/>
  <c r="E5" i="14" l="1"/>
  <c r="G5" i="14"/>
  <c r="C5" i="14"/>
  <c r="G9" i="14"/>
  <c r="E9" i="14"/>
  <c r="C9" i="14"/>
  <c r="H5" i="14"/>
  <c r="F5" i="14"/>
  <c r="D5" i="14"/>
  <c r="G7" i="14"/>
  <c r="C7" i="14"/>
  <c r="H9" i="14"/>
  <c r="F9" i="14"/>
  <c r="D9" i="14"/>
  <c r="E7" i="14"/>
  <c r="B13" i="14"/>
  <c r="H11" i="14"/>
  <c r="F11" i="14"/>
  <c r="D11" i="14"/>
  <c r="B11" i="14"/>
  <c r="G11" i="14"/>
  <c r="E11" i="14"/>
  <c r="H7" i="14"/>
  <c r="F7" i="14"/>
  <c r="D7" i="14"/>
  <c r="G3" i="14"/>
  <c r="G2" i="14" s="1"/>
  <c r="E3" i="14"/>
  <c r="E2" i="14" s="1"/>
  <c r="C3" i="14"/>
  <c r="C2" i="14" s="1"/>
  <c r="H3" i="14"/>
  <c r="H2" i="14" s="1"/>
  <c r="F3" i="14"/>
  <c r="F2" i="14" s="1"/>
  <c r="D3" i="14"/>
  <c r="D2" i="14" s="1"/>
</calcChain>
</file>

<file path=xl/sharedStrings.xml><?xml version="1.0" encoding="utf-8"?>
<sst xmlns="http://schemas.openxmlformats.org/spreadsheetml/2006/main" count="594" uniqueCount="167">
  <si>
    <t>SUNDAY</t>
  </si>
  <si>
    <t>Notes</t>
  </si>
  <si>
    <t>Year</t>
  </si>
  <si>
    <t>Week Start</t>
  </si>
  <si>
    <t>Calendar Settings</t>
  </si>
  <si>
    <t>P- Adams 2-4pm and Jackson 6-8pm</t>
  </si>
  <si>
    <t>R-</t>
  </si>
  <si>
    <t>A-</t>
  </si>
  <si>
    <t>A- Napper 3-6pm</t>
  </si>
  <si>
    <t>S-</t>
  </si>
  <si>
    <t>R- Leaver 4-6pm</t>
  </si>
  <si>
    <t>S- Nance 430-630pm</t>
  </si>
  <si>
    <t>P-</t>
  </si>
  <si>
    <t>A- Tippie</t>
  </si>
  <si>
    <t>P- Laney</t>
  </si>
  <si>
    <t>P- Leaver</t>
  </si>
  <si>
    <t>R- Adams</t>
  </si>
  <si>
    <t>A- Nance</t>
  </si>
  <si>
    <t>S- Tippie</t>
  </si>
  <si>
    <t xml:space="preserve">P- </t>
  </si>
  <si>
    <t>R- Brumfield</t>
  </si>
  <si>
    <t>R- Blazer</t>
  </si>
  <si>
    <t>Baseball</t>
  </si>
  <si>
    <t>Softball</t>
  </si>
  <si>
    <t>8U- Christello</t>
  </si>
  <si>
    <t>9U- Sarven</t>
  </si>
  <si>
    <t>10U- Jackson</t>
  </si>
  <si>
    <t>11U- Laney</t>
  </si>
  <si>
    <t>14U- Blazer</t>
  </si>
  <si>
    <t>12U- Brumfield</t>
  </si>
  <si>
    <t>8U- Nance</t>
  </si>
  <si>
    <t>10U- Tippie</t>
  </si>
  <si>
    <t>A- Sarven</t>
  </si>
  <si>
    <t>12U- Leaver</t>
  </si>
  <si>
    <t>12U- Adams</t>
  </si>
  <si>
    <t>14U- Napper</t>
  </si>
  <si>
    <t>S- Napper 3-6pm</t>
  </si>
  <si>
    <t>R- Adams 2-4pm and Jackson 6-8pm</t>
  </si>
  <si>
    <t>P- Nance 430-630pm</t>
  </si>
  <si>
    <t>A-Leaver 4-6pm</t>
  </si>
  <si>
    <t xml:space="preserve">S- </t>
  </si>
  <si>
    <t>P- Tippie</t>
  </si>
  <si>
    <t>R- Tippie</t>
  </si>
  <si>
    <t>R- Leaver</t>
  </si>
  <si>
    <t>A- Leaver</t>
  </si>
  <si>
    <t>S- Leaver</t>
  </si>
  <si>
    <t>A- Adams</t>
  </si>
  <si>
    <t>S- Adams</t>
  </si>
  <si>
    <t>P- Adams</t>
  </si>
  <si>
    <t>S- Nance</t>
  </si>
  <si>
    <t>P- Nance</t>
  </si>
  <si>
    <t>R- Nance</t>
  </si>
  <si>
    <t>P- Sarven</t>
  </si>
  <si>
    <t>A- Laney</t>
  </si>
  <si>
    <t>R- Nance 430-630pm</t>
  </si>
  <si>
    <t>A- Adams 2-4pm and Jackson 6-8pm</t>
  </si>
  <si>
    <t>S- Leaver 4-6pm</t>
  </si>
  <si>
    <t>P- Laney Games 10-2pm and Napper 3-6pm</t>
  </si>
  <si>
    <t>R- Napper 3-6pm</t>
  </si>
  <si>
    <t>P- Leaver 4-6pm</t>
  </si>
  <si>
    <t>S- Adams 2-4pm and Jackson 6-8pm</t>
  </si>
  <si>
    <t>A- Nance 430-630pm</t>
  </si>
  <si>
    <t>P- Laney Games 2-6pm</t>
  </si>
  <si>
    <t>A- Adams 2-4pm and Nance 430-630pm</t>
  </si>
  <si>
    <t>S- Leaver 4-6pm and Jackson 6-8pm</t>
  </si>
  <si>
    <t>Monday</t>
  </si>
  <si>
    <t>Tuesday</t>
  </si>
  <si>
    <t>Wednesday</t>
  </si>
  <si>
    <t>Thursday</t>
  </si>
  <si>
    <t>Friday</t>
  </si>
  <si>
    <t>Saturday</t>
  </si>
  <si>
    <t>Sunday</t>
  </si>
  <si>
    <t>Practice</t>
  </si>
  <si>
    <t>Prosser</t>
  </si>
  <si>
    <t>Laney</t>
  </si>
  <si>
    <t>Leaver</t>
  </si>
  <si>
    <t>Jackson 6-8</t>
  </si>
  <si>
    <t>8U</t>
  </si>
  <si>
    <t>No</t>
  </si>
  <si>
    <t>Nance</t>
  </si>
  <si>
    <t>Sun 430-630/Wed</t>
  </si>
  <si>
    <t>Rust</t>
  </si>
  <si>
    <t>Adams</t>
  </si>
  <si>
    <t>Brumfield</t>
  </si>
  <si>
    <t>Sarven 1030-1230</t>
  </si>
  <si>
    <t>9U</t>
  </si>
  <si>
    <t>Friday 530-7</t>
  </si>
  <si>
    <t>Tippie</t>
  </si>
  <si>
    <t>Mon/Wed</t>
  </si>
  <si>
    <t>Allen</t>
  </si>
  <si>
    <t>Leaver 4-6</t>
  </si>
  <si>
    <t>10U</t>
  </si>
  <si>
    <t>Sunday 6-8</t>
  </si>
  <si>
    <t>Sunday 4-6/Wed</t>
  </si>
  <si>
    <t>Smith</t>
  </si>
  <si>
    <t>Nance 430-630</t>
  </si>
  <si>
    <t>11U</t>
  </si>
  <si>
    <t>Tue/Fri/ Games Sun</t>
  </si>
  <si>
    <t>Wed/Sunday 2-4</t>
  </si>
  <si>
    <t>Adams 2-4</t>
  </si>
  <si>
    <t>12U</t>
  </si>
  <si>
    <t>Fridays</t>
  </si>
  <si>
    <t>Napper</t>
  </si>
  <si>
    <t>Sunday Eve starting in Sept.</t>
  </si>
  <si>
    <t>Napper 3-6</t>
  </si>
  <si>
    <t>13U</t>
  </si>
  <si>
    <t>Laney Games</t>
  </si>
  <si>
    <t>14U</t>
  </si>
  <si>
    <t>Berea</t>
  </si>
  <si>
    <t xml:space="preserve">If no name is on the schedule reach out to Joey or Holden to confirm it is still open. Also, let us know if you cancel so we can open it up for someone else. </t>
  </si>
  <si>
    <t>P- Tournament</t>
  </si>
  <si>
    <t>R- Tournament</t>
  </si>
  <si>
    <t>A- Tournament</t>
  </si>
  <si>
    <t>S- Tournament</t>
  </si>
  <si>
    <t>Tournament all day</t>
  </si>
  <si>
    <t>13U- George</t>
  </si>
  <si>
    <t>P- Christello 12-2</t>
  </si>
  <si>
    <t>P- Christello 12-2, Tippie 4-6</t>
  </si>
  <si>
    <t>A- Sarven 10-12, Leaver 4-6</t>
  </si>
  <si>
    <t xml:space="preserve">S- Christello </t>
  </si>
  <si>
    <t xml:space="preserve">P- Napper </t>
  </si>
  <si>
    <t xml:space="preserve">R- Laney </t>
  </si>
  <si>
    <t xml:space="preserve">P- Adams </t>
  </si>
  <si>
    <t>R- George</t>
  </si>
  <si>
    <t xml:space="preserve">P- Laney </t>
  </si>
  <si>
    <t>A- Napper</t>
  </si>
  <si>
    <t>S- Sarven</t>
  </si>
  <si>
    <t>A- Christello 12-2, Tippie 4-6</t>
  </si>
  <si>
    <t>P- Sarven 10-12, Nance 4-6</t>
  </si>
  <si>
    <t xml:space="preserve">A- Laney </t>
  </si>
  <si>
    <t>S- Napper</t>
  </si>
  <si>
    <t xml:space="preserve">A- Adams </t>
  </si>
  <si>
    <t xml:space="preserve">P- Christello </t>
  </si>
  <si>
    <t xml:space="preserve">A- Napper </t>
  </si>
  <si>
    <t xml:space="preserve">S- Laney </t>
  </si>
  <si>
    <t>R- George 12-2, Leaver 4-6</t>
  </si>
  <si>
    <t>A- Sarven 10-12, Nance 4-6</t>
  </si>
  <si>
    <t>R- Christello 12-2, Tippie 4-6</t>
  </si>
  <si>
    <t>S- Leaver 4-6</t>
  </si>
  <si>
    <t>P- Napper</t>
  </si>
  <si>
    <t xml:space="preserve">A- Christello </t>
  </si>
  <si>
    <t xml:space="preserve">R- Napper </t>
  </si>
  <si>
    <t>P- Leaver 4-6</t>
  </si>
  <si>
    <t>R- Sarven 10-12, Nance 4-6</t>
  </si>
  <si>
    <t>S- Christello 12-2, Tippie 4-6</t>
  </si>
  <si>
    <t xml:space="preserve">R- Christello </t>
  </si>
  <si>
    <t xml:space="preserve">S- Napper </t>
  </si>
  <si>
    <t>S- Nance 4-6</t>
  </si>
  <si>
    <t>9U/10U Tourney</t>
  </si>
  <si>
    <t>11U Tourney</t>
  </si>
  <si>
    <t>Softball Tourney</t>
  </si>
  <si>
    <t>R- George 12-2</t>
  </si>
  <si>
    <t>P- George 12-2</t>
  </si>
  <si>
    <t>A- George 12-2</t>
  </si>
  <si>
    <t xml:space="preserve">A- Jackson </t>
  </si>
  <si>
    <t>A- Jackson</t>
  </si>
  <si>
    <t>A-Jackson</t>
  </si>
  <si>
    <t>P- Laney Game</t>
  </si>
  <si>
    <t>P- Laney-Game</t>
  </si>
  <si>
    <t>P- Christello Game</t>
  </si>
  <si>
    <t xml:space="preserve">R- </t>
  </si>
  <si>
    <t>P- Laney Game 4pm</t>
  </si>
  <si>
    <t>P- Jackson</t>
  </si>
  <si>
    <t>R- Jackson</t>
  </si>
  <si>
    <t xml:space="preserve">R- Brumfield </t>
  </si>
  <si>
    <t>P- Christello Game @12pm</t>
  </si>
  <si>
    <t xml:space="preserve">R- George Game @ 12pm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</si>
</sst>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d"/>
  </numFmts>
  <fonts count="23" x14ac:knownFonts="1">
    <font>
      <sz val="11"/>
      <color theme="1" tint="0.24994659260841701"/>
      <name val="Lucida Sans"/>
      <family val="2"/>
      <scheme val="minor"/>
    </font>
    <font>
      <sz val="8"/>
      <name val="Arial"/>
      <family val="2"/>
    </font>
    <font>
      <sz val="10"/>
      <name val="Century Gothic"/>
      <family val="2"/>
    </font>
    <font>
      <b/>
      <sz val="11"/>
      <color theme="0"/>
      <name val="Lucida Sans"/>
      <family val="2"/>
      <scheme val="minor"/>
    </font>
    <font>
      <b/>
      <sz val="14"/>
      <color theme="0"/>
      <name val="Lucida Sans"/>
      <family val="2"/>
      <scheme val="minor"/>
    </font>
    <font>
      <sz val="35"/>
      <color theme="4"/>
      <name val="Lucida Sans"/>
      <family val="2"/>
      <scheme val="minor"/>
    </font>
    <font>
      <sz val="11"/>
      <color theme="1" tint="0.34998626667073579"/>
      <name val="Lucida Sans"/>
      <family val="2"/>
      <scheme val="minor"/>
    </font>
    <font>
      <sz val="11"/>
      <color theme="4" tint="-0.24994659260841701"/>
      <name val="Lucida Sans"/>
      <family val="2"/>
      <scheme val="minor"/>
    </font>
    <font>
      <sz val="11"/>
      <color indexed="63"/>
      <name val="Lucida Sans"/>
      <family val="2"/>
      <scheme val="minor"/>
    </font>
    <font>
      <b/>
      <sz val="11"/>
      <color theme="1" tint="0.34998626667073579"/>
      <name val="Lucida Sans"/>
      <family val="2"/>
      <scheme val="minor"/>
    </font>
    <font>
      <sz val="11"/>
      <color theme="1" tint="0.24994659260841701"/>
      <name val="Lucida Sans"/>
      <family val="2"/>
      <scheme val="minor"/>
    </font>
    <font>
      <i/>
      <sz val="11"/>
      <color theme="1" tint="0.34998626667073579"/>
      <name val="Lucida Sans"/>
      <family val="2"/>
      <charset val="238"/>
      <scheme val="minor"/>
    </font>
    <font>
      <sz val="11"/>
      <color theme="1" tint="0.34998626667073579"/>
      <name val="Lucida Sans"/>
      <family val="2"/>
      <charset val="238"/>
      <scheme val="minor"/>
    </font>
    <font>
      <b/>
      <sz val="11"/>
      <color theme="1" tint="0.34998626667073579"/>
      <name val="Lucida Sans"/>
      <family val="2"/>
      <charset val="238"/>
      <scheme val="minor"/>
    </font>
    <font>
      <sz val="35"/>
      <color theme="1"/>
      <name val="Rockwell"/>
      <family val="1"/>
      <scheme val="major"/>
    </font>
    <font>
      <sz val="11"/>
      <color theme="1"/>
      <name val="Rockwell"/>
      <family val="1"/>
      <scheme val="major"/>
    </font>
    <font>
      <b/>
      <sz val="11"/>
      <color theme="1" tint="0.24994659260841701"/>
      <name val="Lucida Sans"/>
      <family val="2"/>
      <charset val="238"/>
      <scheme val="minor"/>
    </font>
    <font>
      <sz val="35"/>
      <color theme="0"/>
      <name val="Rockwell"/>
      <family val="1"/>
      <scheme val="major"/>
    </font>
    <font>
      <sz val="35"/>
      <color theme="0"/>
      <name val="Lucida Sans"/>
      <family val="2"/>
      <scheme val="minor"/>
    </font>
    <font>
      <sz val="11"/>
      <color theme="0"/>
      <name val="Lucida Sans"/>
      <family val="2"/>
      <scheme val="minor"/>
    </font>
    <font>
      <b/>
      <sz val="14"/>
      <color theme="1" tint="0.34998626667073579"/>
      <name val="Lucida Sans"/>
      <family val="2"/>
      <charset val="238"/>
      <scheme val="minor"/>
    </font>
    <font>
      <b/>
      <sz val="14"/>
      <color theme="1" tint="0.34998626667073579"/>
      <name val="Lucida Sans"/>
      <family val="2"/>
      <scheme val="minor"/>
    </font>
    <font>
      <sz val="8"/>
      <name val="Lucida Sans"/>
      <family val="2"/>
      <scheme val="minor"/>
    </font>
  </fonts>
  <fills count="23">
    <fill>
      <patternFill patternType="none"/>
    </fill>
    <fill>
      <patternFill patternType="gray125"/>
    </fill>
    <fill>
      <patternFill patternType="solid">
        <fgColor indexed="9"/>
        <bgColor indexed="64"/>
      </patternFill>
    </fill>
    <fill>
      <patternFill patternType="solid">
        <fgColor theme="4" tint="0.59999389629810485"/>
        <bgColor indexed="65"/>
      </patternFill>
    </fill>
    <fill>
      <patternFill patternType="solid">
        <fgColor theme="4"/>
      </patternFill>
    </fill>
    <fill>
      <patternFill patternType="solid">
        <fgColor theme="8"/>
      </patternFill>
    </fill>
    <fill>
      <patternFill patternType="solid">
        <fgColor theme="2"/>
        <bgColor indexed="64"/>
      </patternFill>
    </fill>
    <fill>
      <patternFill patternType="solid">
        <fgColor theme="0" tint="-4.9989318521683403E-2"/>
        <bgColor indexed="64"/>
      </patternFill>
    </fill>
    <fill>
      <patternFill patternType="solid">
        <fgColor theme="0"/>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tint="0.59999389629810485"/>
        <bgColor indexed="64"/>
      </patternFill>
    </fill>
    <fill>
      <patternFill patternType="solid">
        <fgColor theme="6" tint="0.39997558519241921"/>
        <bgColor indexed="64"/>
      </patternFill>
    </fill>
    <fill>
      <patternFill patternType="solid">
        <fgColor theme="4" tint="0.39997558519241921"/>
        <bgColor indexed="64"/>
      </patternFill>
    </fill>
    <fill>
      <patternFill patternType="solid">
        <fgColor theme="7"/>
        <bgColor indexed="64"/>
      </patternFill>
    </fill>
    <fill>
      <patternFill patternType="solid">
        <fgColor theme="8"/>
        <bgColor indexed="64"/>
      </patternFill>
    </fill>
    <fill>
      <patternFill patternType="solid">
        <fgColor theme="8" tint="-0.249977111117893"/>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theme="6" tint="-0.249977111117893"/>
        <bgColor indexed="64"/>
      </patternFill>
    </fill>
    <fill>
      <patternFill patternType="solid">
        <fgColor theme="3" tint="0.79998168889431442"/>
        <bgColor indexed="64"/>
      </patternFill>
    </fill>
    <fill>
      <patternFill patternType="solid">
        <fgColor theme="9" tint="0.59999389629810485"/>
        <bgColor indexed="64"/>
      </patternFill>
    </fill>
  </fills>
  <borders count="16">
    <border>
      <left/>
      <right/>
      <top/>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ck">
        <color theme="1" tint="0.499984740745262"/>
      </left>
      <right style="thick">
        <color theme="1" tint="0.499984740745262"/>
      </right>
      <top style="thick">
        <color theme="1" tint="0.499984740745262"/>
      </top>
      <bottom style="thick">
        <color theme="1" tint="0.499984740745262"/>
      </bottom>
      <diagonal/>
    </border>
    <border>
      <left/>
      <right/>
      <top/>
      <bottom style="medium">
        <color theme="4" tint="-0.24994659260841701"/>
      </bottom>
      <diagonal/>
    </border>
    <border>
      <left/>
      <right/>
      <top/>
      <bottom style="thin">
        <color theme="1"/>
      </bottom>
      <diagonal/>
    </border>
    <border>
      <left style="thin">
        <color theme="2" tint="-9.9978637043366805E-2"/>
      </left>
      <right/>
      <top style="thin">
        <color theme="2" tint="-9.9978637043366805E-2"/>
      </top>
      <bottom/>
      <diagonal/>
    </border>
    <border>
      <left/>
      <right/>
      <top style="thin">
        <color theme="2" tint="-9.9978637043366805E-2"/>
      </top>
      <bottom/>
      <diagonal/>
    </border>
    <border>
      <left/>
      <right style="thin">
        <color theme="2" tint="-9.9978637043366805E-2"/>
      </right>
      <top style="thin">
        <color theme="2" tint="-9.9978637043366805E-2"/>
      </top>
      <bottom/>
      <diagonal/>
    </border>
    <border>
      <left style="thin">
        <color theme="2" tint="-9.9978637043366805E-2"/>
      </left>
      <right/>
      <top/>
      <bottom style="thin">
        <color theme="2" tint="-9.9978637043366805E-2"/>
      </bottom>
      <diagonal/>
    </border>
    <border>
      <left/>
      <right/>
      <top/>
      <bottom style="thin">
        <color theme="2" tint="-9.9978637043366805E-2"/>
      </bottom>
      <diagonal/>
    </border>
    <border>
      <left/>
      <right style="thin">
        <color theme="2" tint="-9.9978637043366805E-2"/>
      </right>
      <top/>
      <bottom style="thin">
        <color theme="2" tint="-9.9978637043366805E-2"/>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theme="2" tint="-9.9978637043366805E-2"/>
      </right>
      <top/>
      <bottom/>
      <diagonal/>
    </border>
    <border>
      <left style="thin">
        <color theme="2" tint="-9.9978637043366805E-2"/>
      </left>
      <right/>
      <top/>
      <bottom/>
      <diagonal/>
    </border>
  </borders>
  <cellStyleXfs count="19">
    <xf numFmtId="0" fontId="0" fillId="0" borderId="0">
      <alignment vertical="top"/>
    </xf>
    <xf numFmtId="0" fontId="8" fillId="3" borderId="0" applyNumberFormat="0" applyBorder="0" applyAlignment="0" applyProtection="0"/>
    <xf numFmtId="0" fontId="7" fillId="0" borderId="3" applyNumberFormat="0" applyFill="0" applyProtection="0">
      <alignment horizontal="left" vertical="center" indent="1"/>
    </xf>
    <xf numFmtId="0" fontId="3" fillId="4" borderId="1" applyNumberFormat="0" applyAlignment="0" applyProtection="0"/>
    <xf numFmtId="0" fontId="4" fillId="5" borderId="2" applyNumberFormat="0" applyProtection="0">
      <alignment vertical="center"/>
    </xf>
    <xf numFmtId="0" fontId="5" fillId="0" borderId="0" applyFill="0" applyBorder="0" applyProtection="0">
      <alignment vertical="center"/>
    </xf>
    <xf numFmtId="43" fontId="6" fillId="0" borderId="0" applyFont="0" applyFill="0" applyBorder="0" applyAlignment="0" applyProtection="0"/>
    <xf numFmtId="41" fontId="6" fillId="0" borderId="0" applyFont="0" applyFill="0" applyBorder="0" applyAlignment="0" applyProtection="0"/>
    <xf numFmtId="44" fontId="6" fillId="0" borderId="0" applyFont="0" applyFill="0" applyBorder="0" applyAlignment="0" applyProtection="0"/>
    <xf numFmtId="42" fontId="6" fillId="0" borderId="0" applyFont="0" applyFill="0" applyBorder="0" applyAlignment="0" applyProtection="0"/>
    <xf numFmtId="9" fontId="6" fillId="0" borderId="0" applyFont="0" applyFill="0" applyBorder="0" applyAlignment="0" applyProtection="0"/>
    <xf numFmtId="0" fontId="9" fillId="6" borderId="0" applyBorder="0" applyProtection="0">
      <alignment horizontal="left" vertical="top" wrapText="1" indent="1"/>
    </xf>
    <xf numFmtId="0" fontId="7" fillId="0" borderId="0" applyFill="0" applyProtection="0"/>
    <xf numFmtId="0" fontId="10" fillId="0" borderId="0" applyFill="0" applyProtection="0"/>
    <xf numFmtId="0" fontId="14" fillId="2" borderId="0">
      <alignment vertical="center"/>
    </xf>
    <xf numFmtId="0" fontId="15" fillId="0" borderId="4">
      <alignment horizontal="left" vertical="center" indent="1"/>
    </xf>
    <xf numFmtId="164" fontId="9" fillId="7" borderId="0">
      <alignment horizontal="left" wrapText="1" indent="1"/>
    </xf>
    <xf numFmtId="164" fontId="13" fillId="0" borderId="0">
      <alignment horizontal="left" indent="1"/>
    </xf>
    <xf numFmtId="0" fontId="12" fillId="0" borderId="0" applyAlignment="0">
      <alignment horizontal="left"/>
    </xf>
  </cellStyleXfs>
  <cellXfs count="99">
    <xf numFmtId="0" fontId="0" fillId="0" borderId="0" xfId="0">
      <alignment vertical="top"/>
    </xf>
    <xf numFmtId="0" fontId="0" fillId="2" borderId="0" xfId="0" applyFill="1">
      <alignment vertical="top"/>
    </xf>
    <xf numFmtId="0" fontId="2" fillId="0" borderId="0" xfId="0" applyFont="1">
      <alignment vertical="top"/>
    </xf>
    <xf numFmtId="0" fontId="0" fillId="0" borderId="0" xfId="0" applyAlignment="1">
      <alignment horizontal="left" indent="1"/>
    </xf>
    <xf numFmtId="0" fontId="0" fillId="2" borderId="0" xfId="0" applyFill="1" applyAlignment="1">
      <alignment horizontal="right"/>
    </xf>
    <xf numFmtId="0" fontId="15" fillId="0" borderId="4" xfId="15">
      <alignment horizontal="left" vertical="center" indent="1"/>
    </xf>
    <xf numFmtId="0" fontId="16" fillId="0" borderId="0" xfId="13" applyFont="1" applyAlignment="1">
      <alignment horizontal="right"/>
    </xf>
    <xf numFmtId="164" fontId="11" fillId="8" borderId="5" xfId="0" applyNumberFormat="1" applyFont="1" applyFill="1" applyBorder="1" applyAlignment="1">
      <alignment horizontal="left" indent="1"/>
    </xf>
    <xf numFmtId="0" fontId="9" fillId="8" borderId="8" xfId="11" applyFill="1" applyBorder="1" applyAlignment="1">
      <alignment vertical="top" wrapText="1"/>
    </xf>
    <xf numFmtId="164" fontId="9" fillId="7" borderId="0" xfId="16">
      <alignment horizontal="left" wrapText="1" indent="1"/>
    </xf>
    <xf numFmtId="164" fontId="13" fillId="7" borderId="0" xfId="16" applyFont="1">
      <alignment horizontal="left" wrapText="1" indent="1"/>
    </xf>
    <xf numFmtId="164" fontId="13" fillId="0" borderId="0" xfId="17">
      <alignment horizontal="left" indent="1"/>
    </xf>
    <xf numFmtId="0" fontId="12" fillId="0" borderId="0" xfId="18" applyAlignment="1">
      <alignment horizontal="left"/>
    </xf>
    <xf numFmtId="0" fontId="16" fillId="0" borderId="0" xfId="13" applyFont="1" applyAlignment="1">
      <alignment horizontal="right" vertical="top"/>
    </xf>
    <xf numFmtId="0" fontId="12" fillId="0" borderId="0" xfId="18" applyAlignment="1">
      <alignment horizontal="left" vertical="top"/>
    </xf>
    <xf numFmtId="0" fontId="5" fillId="9" borderId="0" xfId="5" applyFill="1" applyBorder="1" applyAlignment="1">
      <alignment horizontal="left" vertical="center"/>
    </xf>
    <xf numFmtId="0" fontId="7" fillId="9" borderId="0" xfId="2" applyFill="1" applyBorder="1" applyAlignment="1">
      <alignment vertical="center"/>
    </xf>
    <xf numFmtId="0" fontId="14" fillId="11" borderId="0" xfId="14" applyFill="1">
      <alignment vertical="center"/>
    </xf>
    <xf numFmtId="0" fontId="5" fillId="11" borderId="0" xfId="5" applyFill="1" applyBorder="1" applyAlignment="1">
      <alignment horizontal="left" vertical="center"/>
    </xf>
    <xf numFmtId="0" fontId="7" fillId="11" borderId="0" xfId="2" applyFill="1" applyBorder="1" applyAlignment="1">
      <alignment vertical="center"/>
    </xf>
    <xf numFmtId="0" fontId="5" fillId="11" borderId="0" xfId="5" applyFill="1" applyAlignment="1">
      <alignment horizontal="left" vertical="center"/>
    </xf>
    <xf numFmtId="0" fontId="14" fillId="12" borderId="0" xfId="14" applyFill="1">
      <alignment vertical="center"/>
    </xf>
    <xf numFmtId="0" fontId="5" fillId="12" borderId="0" xfId="5" applyFill="1" applyBorder="1" applyAlignment="1">
      <alignment horizontal="left" vertical="center"/>
    </xf>
    <xf numFmtId="0" fontId="7" fillId="12" borderId="0" xfId="2" applyFill="1" applyBorder="1" applyAlignment="1">
      <alignment vertical="center"/>
    </xf>
    <xf numFmtId="0" fontId="5" fillId="12" borderId="0" xfId="5" applyFill="1" applyBorder="1" applyAlignment="1">
      <alignment horizontal="right" vertical="center"/>
    </xf>
    <xf numFmtId="0" fontId="14" fillId="13" borderId="0" xfId="14" applyFill="1">
      <alignment vertical="center"/>
    </xf>
    <xf numFmtId="0" fontId="5" fillId="13" borderId="0" xfId="5" applyFill="1" applyBorder="1" applyAlignment="1">
      <alignment horizontal="left" vertical="center"/>
    </xf>
    <xf numFmtId="0" fontId="7" fillId="13" borderId="0" xfId="2" applyFill="1" applyBorder="1" applyAlignment="1">
      <alignment vertical="center"/>
    </xf>
    <xf numFmtId="0" fontId="5" fillId="13" borderId="0" xfId="5" applyFill="1" applyBorder="1" applyAlignment="1">
      <alignment horizontal="right" vertical="center"/>
    </xf>
    <xf numFmtId="0" fontId="14" fillId="9" borderId="0" xfId="14" applyFill="1">
      <alignment vertical="center"/>
    </xf>
    <xf numFmtId="0" fontId="5" fillId="9" borderId="0" xfId="5" applyFill="1" applyBorder="1" applyAlignment="1">
      <alignment horizontal="right" vertical="center"/>
    </xf>
    <xf numFmtId="0" fontId="14" fillId="14" borderId="0" xfId="14" applyFill="1">
      <alignment vertical="center"/>
    </xf>
    <xf numFmtId="0" fontId="5" fillId="14" borderId="0" xfId="5" applyFill="1" applyBorder="1" applyAlignment="1">
      <alignment horizontal="left" vertical="center"/>
    </xf>
    <xf numFmtId="0" fontId="7" fillId="14" borderId="0" xfId="2" applyFill="1" applyBorder="1" applyAlignment="1">
      <alignment vertical="center"/>
    </xf>
    <xf numFmtId="0" fontId="5" fillId="14" borderId="0" xfId="5" applyFill="1" applyBorder="1" applyAlignment="1">
      <alignment horizontal="right" vertical="center"/>
    </xf>
    <xf numFmtId="0" fontId="17" fillId="10" borderId="0" xfId="14" applyFont="1" applyFill="1">
      <alignment vertical="center"/>
    </xf>
    <xf numFmtId="0" fontId="18" fillId="10" borderId="0" xfId="5" applyFont="1" applyFill="1" applyBorder="1" applyAlignment="1">
      <alignment horizontal="left" vertical="center"/>
    </xf>
    <xf numFmtId="0" fontId="19" fillId="10" borderId="0" xfId="2" applyFont="1" applyFill="1" applyBorder="1" applyAlignment="1">
      <alignment vertical="center"/>
    </xf>
    <xf numFmtId="0" fontId="18" fillId="10" borderId="0" xfId="5" applyFont="1" applyFill="1" applyBorder="1" applyAlignment="1">
      <alignment horizontal="right" vertical="center"/>
    </xf>
    <xf numFmtId="0" fontId="14" fillId="15" borderId="0" xfId="14" applyFill="1">
      <alignment vertical="center"/>
    </xf>
    <xf numFmtId="0" fontId="5" fillId="15" borderId="0" xfId="5" applyFill="1" applyBorder="1" applyAlignment="1">
      <alignment horizontal="left" vertical="center"/>
    </xf>
    <xf numFmtId="0" fontId="7" fillId="15" borderId="0" xfId="2" applyFill="1" applyBorder="1" applyAlignment="1">
      <alignment vertical="center"/>
    </xf>
    <xf numFmtId="0" fontId="5" fillId="15" borderId="0" xfId="5" applyFill="1" applyBorder="1" applyAlignment="1">
      <alignment horizontal="right" vertical="center"/>
    </xf>
    <xf numFmtId="0" fontId="14" fillId="16" borderId="0" xfId="14" applyFill="1">
      <alignment vertical="center"/>
    </xf>
    <xf numFmtId="0" fontId="5" fillId="16" borderId="0" xfId="5" applyFill="1" applyBorder="1" applyAlignment="1">
      <alignment horizontal="left" vertical="center"/>
    </xf>
    <xf numFmtId="0" fontId="7" fillId="16" borderId="0" xfId="2" applyFill="1" applyBorder="1" applyAlignment="1">
      <alignment vertical="center"/>
    </xf>
    <xf numFmtId="0" fontId="5" fillId="16" borderId="0" xfId="5" applyFill="1" applyBorder="1" applyAlignment="1">
      <alignment horizontal="right" vertical="center"/>
    </xf>
    <xf numFmtId="0" fontId="14" fillId="17" borderId="0" xfId="14" applyFill="1">
      <alignment vertical="center"/>
    </xf>
    <xf numFmtId="0" fontId="5" fillId="17" borderId="0" xfId="5" applyFill="1" applyBorder="1" applyAlignment="1">
      <alignment horizontal="left" vertical="center"/>
    </xf>
    <xf numFmtId="0" fontId="7" fillId="17" borderId="0" xfId="2" applyFill="1" applyBorder="1" applyAlignment="1">
      <alignment vertical="center"/>
    </xf>
    <xf numFmtId="0" fontId="5" fillId="17" borderId="0" xfId="5" applyFill="1" applyBorder="1" applyAlignment="1">
      <alignment horizontal="right" vertical="center"/>
    </xf>
    <xf numFmtId="0" fontId="5" fillId="18" borderId="0" xfId="5" applyFill="1" applyBorder="1" applyAlignment="1">
      <alignment horizontal="left" vertical="center"/>
    </xf>
    <xf numFmtId="0" fontId="7" fillId="18" borderId="0" xfId="2" applyFill="1" applyBorder="1" applyAlignment="1">
      <alignment vertical="center"/>
    </xf>
    <xf numFmtId="0" fontId="5" fillId="18" borderId="0" xfId="5" applyFill="1" applyBorder="1" applyAlignment="1">
      <alignment horizontal="right" vertical="center"/>
    </xf>
    <xf numFmtId="0" fontId="5" fillId="19" borderId="0" xfId="5" applyFill="1" applyBorder="1" applyAlignment="1">
      <alignment horizontal="left" vertical="center"/>
    </xf>
    <xf numFmtId="0" fontId="7" fillId="19" borderId="0" xfId="2" applyFill="1" applyBorder="1" applyAlignment="1">
      <alignment vertical="center"/>
    </xf>
    <xf numFmtId="0" fontId="5" fillId="19" borderId="0" xfId="5" applyFill="1" applyBorder="1" applyAlignment="1">
      <alignment horizontal="right" vertical="center"/>
    </xf>
    <xf numFmtId="0" fontId="17" fillId="18" borderId="0" xfId="14" applyFont="1" applyFill="1">
      <alignment vertical="center"/>
    </xf>
    <xf numFmtId="0" fontId="14" fillId="20" borderId="0" xfId="14" applyFill="1">
      <alignment vertical="center"/>
    </xf>
    <xf numFmtId="0" fontId="5" fillId="20" borderId="0" xfId="5" applyFill="1" applyBorder="1" applyAlignment="1">
      <alignment horizontal="left" vertical="center"/>
    </xf>
    <xf numFmtId="0" fontId="7" fillId="20" borderId="0" xfId="2" applyFill="1" applyBorder="1" applyAlignment="1">
      <alignment vertical="center"/>
    </xf>
    <xf numFmtId="0" fontId="5" fillId="20" borderId="0" xfId="5" applyFill="1" applyBorder="1" applyAlignment="1">
      <alignment horizontal="right" vertical="center"/>
    </xf>
    <xf numFmtId="0" fontId="17" fillId="19" borderId="0" xfId="14" applyFont="1" applyFill="1">
      <alignment vertical="center"/>
    </xf>
    <xf numFmtId="0" fontId="0" fillId="8" borderId="6" xfId="0" applyFill="1" applyBorder="1">
      <alignment vertical="top"/>
    </xf>
    <xf numFmtId="0" fontId="0" fillId="8" borderId="7" xfId="0" applyFill="1" applyBorder="1">
      <alignment vertical="top"/>
    </xf>
    <xf numFmtId="164" fontId="13" fillId="0" borderId="0" xfId="17" applyAlignment="1">
      <alignment horizontal="left" wrapText="1" indent="1"/>
    </xf>
    <xf numFmtId="164" fontId="6" fillId="0" borderId="0" xfId="17" applyFont="1" applyAlignment="1">
      <alignment horizontal="left" vertical="center"/>
    </xf>
    <xf numFmtId="0" fontId="0" fillId="0" borderId="0" xfId="0" applyAlignment="1">
      <alignment horizontal="left" vertical="center"/>
    </xf>
    <xf numFmtId="164" fontId="21" fillId="7" borderId="0" xfId="16" applyFont="1">
      <alignment horizontal="left" wrapText="1" indent="1"/>
    </xf>
    <xf numFmtId="164" fontId="20" fillId="7" borderId="0" xfId="17" applyFont="1" applyFill="1">
      <alignment horizontal="left" indent="1"/>
    </xf>
    <xf numFmtId="0" fontId="0" fillId="0" borderId="0" xfId="0" applyAlignment="1"/>
    <xf numFmtId="164" fontId="9" fillId="7" borderId="0" xfId="16" applyAlignment="1">
      <alignment horizontal="center" vertical="center" wrapText="1"/>
    </xf>
    <xf numFmtId="0" fontId="0" fillId="6" borderId="0" xfId="0" applyFill="1">
      <alignment vertical="top"/>
    </xf>
    <xf numFmtId="0" fontId="0" fillId="7" borderId="0" xfId="0" applyFill="1">
      <alignment vertical="top"/>
    </xf>
    <xf numFmtId="164" fontId="9" fillId="8" borderId="0" xfId="16" applyFill="1">
      <alignment horizontal="left" wrapText="1" indent="1"/>
    </xf>
    <xf numFmtId="164" fontId="13" fillId="21" borderId="0" xfId="17" applyFill="1">
      <alignment horizontal="left" indent="1"/>
    </xf>
    <xf numFmtId="164" fontId="9" fillId="21" borderId="0" xfId="16" applyFill="1">
      <alignment horizontal="left" wrapText="1" indent="1"/>
    </xf>
    <xf numFmtId="164" fontId="9" fillId="0" borderId="0" xfId="16" applyFill="1">
      <alignment horizontal="left" wrapText="1" indent="1"/>
    </xf>
    <xf numFmtId="164" fontId="13" fillId="6" borderId="0" xfId="17" applyFill="1">
      <alignment horizontal="left" indent="1"/>
    </xf>
    <xf numFmtId="164" fontId="13" fillId="22" borderId="11" xfId="17" applyFill="1" applyBorder="1">
      <alignment horizontal="left" indent="1"/>
    </xf>
    <xf numFmtId="164" fontId="9" fillId="22" borderId="12" xfId="16" applyFill="1" applyBorder="1">
      <alignment horizontal="left" wrapText="1" indent="1"/>
    </xf>
    <xf numFmtId="0" fontId="0" fillId="22" borderId="12" xfId="0" applyFill="1" applyBorder="1">
      <alignment vertical="top"/>
    </xf>
    <xf numFmtId="164" fontId="9" fillId="22" borderId="13" xfId="16" applyFill="1" applyBorder="1">
      <alignment horizontal="left" wrapText="1" indent="1"/>
    </xf>
    <xf numFmtId="164" fontId="9" fillId="22" borderId="11" xfId="16" applyFill="1" applyBorder="1">
      <alignment horizontal="left" wrapText="1" indent="1"/>
    </xf>
    <xf numFmtId="0" fontId="0" fillId="22" borderId="13" xfId="0" applyFill="1" applyBorder="1">
      <alignment vertical="top"/>
    </xf>
    <xf numFmtId="164" fontId="9" fillId="22" borderId="13" xfId="16" applyFill="1" applyBorder="1" applyAlignment="1">
      <alignment horizontal="left" vertical="top" wrapText="1"/>
    </xf>
    <xf numFmtId="164" fontId="9" fillId="22" borderId="12" xfId="16" applyFill="1" applyBorder="1" applyAlignment="1">
      <alignment horizontal="left" vertical="top" wrapText="1"/>
    </xf>
    <xf numFmtId="164" fontId="9" fillId="6" borderId="0" xfId="16" applyFill="1">
      <alignment horizontal="left" wrapText="1" indent="1"/>
    </xf>
    <xf numFmtId="164" fontId="11" fillId="8" borderId="15" xfId="0" applyNumberFormat="1" applyFont="1" applyFill="1" applyBorder="1" applyAlignment="1">
      <alignment horizontal="left" indent="1"/>
    </xf>
    <xf numFmtId="0" fontId="0" fillId="8" borderId="6" xfId="0" applyFill="1" applyBorder="1">
      <alignment vertical="top"/>
    </xf>
    <xf numFmtId="0" fontId="0" fillId="8" borderId="7" xfId="0" applyFill="1" applyBorder="1">
      <alignment vertical="top"/>
    </xf>
    <xf numFmtId="0" fontId="0" fillId="8" borderId="9" xfId="0" applyFill="1" applyBorder="1">
      <alignment vertical="top"/>
    </xf>
    <xf numFmtId="0" fontId="0" fillId="8" borderId="10" xfId="0" applyFill="1" applyBorder="1">
      <alignment vertical="top"/>
    </xf>
    <xf numFmtId="0" fontId="15" fillId="0" borderId="4" xfId="15" applyAlignment="1">
      <alignment horizontal="center" vertical="center"/>
    </xf>
    <xf numFmtId="0" fontId="0" fillId="8" borderId="14" xfId="0" applyFill="1" applyBorder="1">
      <alignment vertical="top"/>
    </xf>
    <xf numFmtId="0" fontId="0" fillId="8" borderId="0" xfId="0" applyFill="1">
      <alignment vertical="top"/>
    </xf>
    <xf numFmtId="0" fontId="9" fillId="8" borderId="8" xfId="11" applyFill="1" applyBorder="1" applyAlignment="1">
      <alignment horizontal="center" vertical="center" wrapText="1"/>
    </xf>
    <xf numFmtId="0" fontId="9" fillId="8" borderId="9" xfId="11" applyFill="1" applyBorder="1" applyAlignment="1">
      <alignment horizontal="center" vertical="center" wrapText="1"/>
    </xf>
    <xf numFmtId="0" fontId="9" fillId="8" borderId="10" xfId="11" applyFill="1" applyBorder="1" applyAlignment="1">
      <alignment horizontal="center" vertical="center" wrapText="1"/>
    </xf>
  </cellXfs>
  <cellStyles count="19">
    <cellStyle name="40% - Accent1" xfId="1" builtinId="31" customBuiltin="1"/>
    <cellStyle name="Accent1" xfId="3" builtinId="29" customBuiltin="1"/>
    <cellStyle name="Accent5" xfId="4" builtinId="45" customBuiltin="1"/>
    <cellStyle name="Banded" xfId="16" xr:uid="{372A1842-8DB4-4B05-A4F9-194B0B56EABA}"/>
    <cellStyle name="Comma" xfId="6" builtinId="3" customBuiltin="1"/>
    <cellStyle name="Comma [0]" xfId="7" builtinId="6" customBuiltin="1"/>
    <cellStyle name="Currency" xfId="8" builtinId="4" customBuiltin="1"/>
    <cellStyle name="Currency [0]" xfId="9" builtinId="7" customBuiltin="1"/>
    <cellStyle name="Day" xfId="17" xr:uid="{CB09B5E3-8995-4BCC-99D7-4E3B52C29B71}"/>
    <cellStyle name="Day-Name" xfId="15" xr:uid="{F4C59F2B-B807-4231-B5C0-B51F441FA314}"/>
    <cellStyle name="Heading 1" xfId="2" builtinId="16" customBuiltin="1"/>
    <cellStyle name="Heading 2" xfId="12" builtinId="17" customBuiltin="1"/>
    <cellStyle name="Heading 3" xfId="13" builtinId="18" customBuiltin="1"/>
    <cellStyle name="Heading 4" xfId="11" builtinId="19" customBuiltin="1"/>
    <cellStyle name="Month" xfId="14" xr:uid="{0620BD55-CC6D-4E32-846C-ED1E5CA86C76}"/>
    <cellStyle name="Normal" xfId="0" builtinId="0" customBuiltin="1"/>
    <cellStyle name="Percent" xfId="10" builtinId="5" customBuiltin="1"/>
    <cellStyle name="Settings Entry" xfId="18" xr:uid="{8F0303C9-060A-4378-B3BA-99408B995F90}"/>
    <cellStyle name="Title" xfId="5" builtinId="15" customBuiltin="1"/>
  </cellStyles>
  <dxfs count="57">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F1F2F5"/>
      <rgbColor rgb="00008080"/>
      <rgbColor rgb="00E4EAF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314265"/>
      <rgbColor rgb="00CCFFCC"/>
      <rgbColor rgb="00FFEECD"/>
      <rgbColor rgb="00D0D8E2"/>
      <rgbColor rgb="00FF99CC"/>
      <rgbColor rgb="00CC99FF"/>
      <rgbColor rgb="00FFCC99"/>
      <rgbColor rgb="003366FF"/>
      <rgbColor rgb="0033CCCC"/>
      <rgbColor rgb="0099CC00"/>
      <rgbColor rgb="00FFCC00"/>
      <rgbColor rgb="00FF9900"/>
      <rgbColor rgb="00FF6600"/>
      <rgbColor rgb="00717789"/>
      <rgbColor rgb="00969696"/>
      <rgbColor rgb="00003366"/>
      <rgbColor rgb="00339966"/>
      <rgbColor rgb="00003300"/>
      <rgbColor rgb="00333300"/>
      <rgbColor rgb="00993300"/>
      <rgbColor rgb="00993366"/>
      <rgbColor rgb="00333399"/>
      <rgbColor rgb="004B4B4B"/>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Personal">
  <a:themeElements>
    <a:clrScheme name="Rainbow">
      <a:dk1>
        <a:srgbClr val="000000"/>
      </a:dk1>
      <a:lt1>
        <a:srgbClr val="FFFFFF"/>
      </a:lt1>
      <a:dk2>
        <a:srgbClr val="7E8083"/>
      </a:dk2>
      <a:lt2>
        <a:srgbClr val="E4E5E6"/>
      </a:lt2>
      <a:accent1>
        <a:srgbClr val="7AC143"/>
      </a:accent1>
      <a:accent2>
        <a:srgbClr val="00853E"/>
      </a:accent2>
      <a:accent3>
        <a:srgbClr val="00ADEE"/>
      </a:accent3>
      <a:accent4>
        <a:srgbClr val="FFC000"/>
      </a:accent4>
      <a:accent5>
        <a:srgbClr val="F47920"/>
      </a:accent5>
      <a:accent6>
        <a:srgbClr val="E51937"/>
      </a:accent6>
      <a:hlink>
        <a:srgbClr val="F47920"/>
      </a:hlink>
      <a:folHlink>
        <a:srgbClr val="954F72"/>
      </a:folHlink>
    </a:clrScheme>
    <a:fontScheme name="Custom 2">
      <a:majorFont>
        <a:latin typeface="Rockwell"/>
        <a:ea typeface=""/>
        <a:cs typeface=""/>
      </a:majorFont>
      <a:minorFont>
        <a:latin typeface="Lucida Sans"/>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A9F7A4-C7E3-46F5-A1A0-1042637D48F9}">
  <dimension ref="A1:Q13"/>
  <sheetViews>
    <sheetView workbookViewId="0">
      <selection activeCell="B36" sqref="B36"/>
    </sheetView>
  </sheetViews>
  <sheetFormatPr defaultRowHeight="14.25" x14ac:dyDescent="0.2"/>
  <sheetData>
    <row r="1" spans="1:17" x14ac:dyDescent="0.2">
      <c r="A1" s="70"/>
      <c r="B1" s="70" t="s">
        <v>65</v>
      </c>
      <c r="C1" s="70" t="s">
        <v>66</v>
      </c>
      <c r="D1" s="70" t="s">
        <v>67</v>
      </c>
      <c r="E1" s="70" t="s">
        <v>68</v>
      </c>
      <c r="F1" s="70" t="s">
        <v>69</v>
      </c>
      <c r="G1" s="70" t="s">
        <v>70</v>
      </c>
      <c r="H1" s="70" t="s">
        <v>71</v>
      </c>
      <c r="I1" s="70"/>
      <c r="J1" s="70"/>
      <c r="K1" s="70"/>
      <c r="L1" s="70" t="s">
        <v>22</v>
      </c>
      <c r="M1" s="70" t="s">
        <v>72</v>
      </c>
      <c r="N1" s="70"/>
      <c r="O1" s="70" t="s">
        <v>23</v>
      </c>
      <c r="P1" s="70" t="s">
        <v>72</v>
      </c>
      <c r="Q1" s="70"/>
    </row>
    <row r="2" spans="1:17" x14ac:dyDescent="0.2">
      <c r="A2" s="70" t="s">
        <v>73</v>
      </c>
      <c r="B2" s="70"/>
      <c r="C2" s="70" t="s">
        <v>74</v>
      </c>
      <c r="D2" s="70" t="s">
        <v>75</v>
      </c>
      <c r="E2" s="70"/>
      <c r="F2" s="70" t="s">
        <v>74</v>
      </c>
      <c r="G2" s="70"/>
      <c r="H2" s="70" t="s">
        <v>76</v>
      </c>
      <c r="I2" s="70"/>
      <c r="J2" s="70"/>
      <c r="K2" s="70"/>
      <c r="L2" s="70" t="s">
        <v>77</v>
      </c>
      <c r="M2" s="70" t="s">
        <v>78</v>
      </c>
      <c r="N2" s="70"/>
      <c r="O2" s="70" t="s">
        <v>79</v>
      </c>
      <c r="P2" s="70" t="s">
        <v>80</v>
      </c>
      <c r="Q2" s="70"/>
    </row>
    <row r="3" spans="1:17" x14ac:dyDescent="0.2">
      <c r="A3" s="70" t="s">
        <v>81</v>
      </c>
      <c r="B3" s="70"/>
      <c r="C3" s="70"/>
      <c r="D3" s="70" t="s">
        <v>82</v>
      </c>
      <c r="E3" s="70"/>
      <c r="F3" s="70" t="s">
        <v>83</v>
      </c>
      <c r="G3" s="70"/>
      <c r="H3" s="70" t="s">
        <v>84</v>
      </c>
      <c r="I3" s="70"/>
      <c r="J3" s="70"/>
      <c r="K3" s="70"/>
      <c r="L3" s="70" t="s">
        <v>85</v>
      </c>
      <c r="M3" s="70" t="s">
        <v>86</v>
      </c>
      <c r="N3" s="70"/>
      <c r="O3" s="70" t="s">
        <v>87</v>
      </c>
      <c r="P3" s="70" t="s">
        <v>88</v>
      </c>
      <c r="Q3" s="70"/>
    </row>
    <row r="4" spans="1:17" x14ac:dyDescent="0.2">
      <c r="A4" s="70" t="s">
        <v>89</v>
      </c>
      <c r="B4" s="70" t="s">
        <v>87</v>
      </c>
      <c r="C4" s="70"/>
      <c r="D4" s="70" t="s">
        <v>79</v>
      </c>
      <c r="E4" s="70"/>
      <c r="F4" s="70"/>
      <c r="G4" s="70"/>
      <c r="H4" s="70" t="s">
        <v>90</v>
      </c>
      <c r="I4" s="70"/>
      <c r="J4" s="70"/>
      <c r="K4" s="70"/>
      <c r="L4" s="70" t="s">
        <v>91</v>
      </c>
      <c r="M4" s="70" t="s">
        <v>92</v>
      </c>
      <c r="N4" s="70"/>
      <c r="O4" s="70" t="s">
        <v>75</v>
      </c>
      <c r="P4" s="70" t="s">
        <v>93</v>
      </c>
      <c r="Q4" s="70"/>
    </row>
    <row r="5" spans="1:17" x14ac:dyDescent="0.2">
      <c r="A5" s="70" t="s">
        <v>94</v>
      </c>
      <c r="B5" s="70"/>
      <c r="C5" s="70"/>
      <c r="D5" s="70" t="s">
        <v>87</v>
      </c>
      <c r="E5" s="70"/>
      <c r="F5" s="70"/>
      <c r="G5" s="70"/>
      <c r="H5" s="70" t="s">
        <v>95</v>
      </c>
      <c r="I5" s="70"/>
      <c r="J5" s="70"/>
      <c r="K5" s="70"/>
      <c r="L5" s="70" t="s">
        <v>96</v>
      </c>
      <c r="M5" s="70" t="s">
        <v>97</v>
      </c>
      <c r="N5" s="70"/>
      <c r="O5" s="70" t="s">
        <v>82</v>
      </c>
      <c r="P5" s="70" t="s">
        <v>98</v>
      </c>
      <c r="Q5" s="70"/>
    </row>
    <row r="6" spans="1:17" x14ac:dyDescent="0.2">
      <c r="A6" s="70"/>
      <c r="B6" s="70"/>
      <c r="C6" s="70"/>
      <c r="D6" s="70"/>
      <c r="E6" s="70"/>
      <c r="F6" s="70"/>
      <c r="G6" s="70"/>
      <c r="H6" s="70" t="s">
        <v>99</v>
      </c>
      <c r="I6" s="70"/>
      <c r="J6" s="70"/>
      <c r="K6" s="70"/>
      <c r="L6" s="70" t="s">
        <v>100</v>
      </c>
      <c r="M6" s="70" t="s">
        <v>101</v>
      </c>
      <c r="N6" s="70"/>
      <c r="O6" s="70" t="s">
        <v>102</v>
      </c>
      <c r="P6" s="70" t="s">
        <v>103</v>
      </c>
      <c r="Q6" s="70"/>
    </row>
    <row r="7" spans="1:17" x14ac:dyDescent="0.2">
      <c r="A7" s="70"/>
      <c r="B7" s="70"/>
      <c r="C7" s="70"/>
      <c r="D7" s="70"/>
      <c r="E7" s="70"/>
      <c r="F7" s="70"/>
      <c r="G7" s="70"/>
      <c r="H7" s="70" t="s">
        <v>104</v>
      </c>
      <c r="I7" s="70"/>
      <c r="J7" s="70"/>
      <c r="K7" s="70"/>
      <c r="L7" s="70" t="s">
        <v>105</v>
      </c>
      <c r="M7" s="70" t="s">
        <v>78</v>
      </c>
      <c r="N7" s="70"/>
      <c r="O7" s="70"/>
      <c r="P7" s="70"/>
      <c r="Q7" s="70"/>
    </row>
    <row r="8" spans="1:17" x14ac:dyDescent="0.2">
      <c r="A8" s="70"/>
      <c r="B8" s="70"/>
      <c r="C8" s="70"/>
      <c r="D8" s="70"/>
      <c r="E8" s="70"/>
      <c r="F8" s="70"/>
      <c r="G8" s="70"/>
      <c r="H8" s="70" t="s">
        <v>106</v>
      </c>
      <c r="I8" s="70"/>
      <c r="J8" s="70"/>
      <c r="K8" s="70"/>
      <c r="L8" s="70" t="s">
        <v>107</v>
      </c>
      <c r="M8" s="70"/>
      <c r="N8" s="70"/>
      <c r="O8" s="70"/>
      <c r="P8" s="70"/>
      <c r="Q8" s="70"/>
    </row>
    <row r="9" spans="1:17" x14ac:dyDescent="0.2">
      <c r="A9" s="70"/>
      <c r="B9" s="70"/>
      <c r="C9" s="70"/>
      <c r="D9" s="70"/>
      <c r="E9" s="70"/>
      <c r="F9" s="70"/>
      <c r="G9" s="70"/>
      <c r="H9" s="70"/>
      <c r="I9" s="70"/>
      <c r="J9" s="70"/>
      <c r="K9" s="70"/>
      <c r="L9" s="70"/>
      <c r="M9" s="70"/>
      <c r="N9" s="70"/>
      <c r="O9" s="70"/>
      <c r="P9" s="70"/>
      <c r="Q9" s="70"/>
    </row>
    <row r="10" spans="1:17" x14ac:dyDescent="0.2">
      <c r="A10" s="70" t="s">
        <v>108</v>
      </c>
      <c r="B10" s="70"/>
      <c r="C10" s="70"/>
      <c r="D10" s="70"/>
      <c r="E10" s="70"/>
      <c r="F10" s="70"/>
      <c r="G10" s="70"/>
      <c r="H10" s="70"/>
      <c r="I10" s="70"/>
      <c r="J10" s="70"/>
      <c r="K10" s="70"/>
      <c r="L10" s="70"/>
      <c r="M10" s="70"/>
      <c r="N10" s="70"/>
      <c r="O10" s="70"/>
      <c r="P10" s="70"/>
      <c r="Q10" s="70"/>
    </row>
    <row r="11" spans="1:17" x14ac:dyDescent="0.2">
      <c r="A11" s="70"/>
      <c r="B11" s="70"/>
      <c r="C11" s="70"/>
      <c r="D11" s="70"/>
      <c r="E11" s="70"/>
      <c r="F11" s="70"/>
      <c r="G11" s="70"/>
      <c r="H11" s="70"/>
      <c r="I11" s="70"/>
      <c r="J11" s="70"/>
      <c r="K11" s="70"/>
      <c r="L11" s="70"/>
      <c r="M11" s="70"/>
      <c r="N11" s="70"/>
      <c r="O11" s="70"/>
      <c r="P11" s="70"/>
      <c r="Q11" s="70"/>
    </row>
    <row r="12" spans="1:17" x14ac:dyDescent="0.2">
      <c r="A12" s="70"/>
      <c r="B12" s="70"/>
      <c r="C12" s="70"/>
      <c r="D12" s="70"/>
      <c r="E12" s="70"/>
      <c r="F12" s="70"/>
      <c r="G12" s="70"/>
      <c r="H12" s="70"/>
      <c r="I12" s="70"/>
      <c r="J12" s="70"/>
      <c r="K12" s="70"/>
      <c r="L12" s="70"/>
      <c r="M12" s="70"/>
      <c r="N12" s="70"/>
      <c r="O12" s="70"/>
      <c r="P12" s="70"/>
      <c r="Q12" s="70"/>
    </row>
    <row r="13" spans="1:17" x14ac:dyDescent="0.2">
      <c r="A13" s="70"/>
      <c r="B13" s="70"/>
      <c r="C13" s="70"/>
      <c r="D13" s="70"/>
      <c r="E13" s="70"/>
      <c r="F13" s="70"/>
      <c r="G13" s="70"/>
      <c r="H13" s="70"/>
      <c r="I13" s="70"/>
      <c r="J13" s="70"/>
      <c r="K13" s="70"/>
      <c r="L13" s="70"/>
      <c r="M13" s="70"/>
      <c r="N13" s="70"/>
      <c r="O13" s="70"/>
      <c r="P13" s="70"/>
      <c r="Q13" s="70"/>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8" tint="-0.249977111117893"/>
    <pageSetUpPr fitToPage="1"/>
  </sheetPr>
  <dimension ref="B1:K32"/>
  <sheetViews>
    <sheetView showGridLines="0" zoomScale="90" zoomScaleNormal="90" workbookViewId="0">
      <selection activeCell="A10" sqref="A10:XFD13"/>
    </sheetView>
  </sheetViews>
  <sheetFormatPr defaultColWidth="8.88671875" defaultRowHeight="14.25" x14ac:dyDescent="0.2"/>
  <cols>
    <col min="1" max="1" width="2.88671875" customWidth="1"/>
    <col min="2" max="2" width="25.44140625" customWidth="1"/>
    <col min="3" max="8" width="17.88671875" customWidth="1"/>
    <col min="9" max="9" width="2.88671875" customWidth="1"/>
    <col min="10" max="10" width="17" customWidth="1"/>
  </cols>
  <sheetData>
    <row r="1" spans="2:11" ht="59.25" customHeight="1" x14ac:dyDescent="0.2">
      <c r="B1" s="47" t="str">
        <f>"September "&amp;CalendarYear</f>
        <v>September 2024</v>
      </c>
      <c r="C1" s="48"/>
      <c r="D1" s="48"/>
      <c r="E1" s="49"/>
      <c r="F1" s="49"/>
      <c r="G1" s="49"/>
      <c r="H1" s="50"/>
    </row>
    <row r="2" spans="2:11" ht="21.75" customHeight="1" x14ac:dyDescent="0.2">
      <c r="B2" s="5" t="str">
        <f>IF(WeekStart="SUNDAY", "SUNDAY","MONDAY")</f>
        <v>SUNDAY</v>
      </c>
      <c r="C2" s="5" t="str">
        <f t="shared" ref="C2:H2" si="0">UPPER(TEXT(C3,"dddd"))</f>
        <v>MONDAY</v>
      </c>
      <c r="D2" s="5" t="str">
        <f t="shared" si="0"/>
        <v>TUESDAY</v>
      </c>
      <c r="E2" s="5" t="str">
        <f t="shared" si="0"/>
        <v>WEDNESDAY</v>
      </c>
      <c r="F2" s="5" t="str">
        <f t="shared" si="0"/>
        <v>THURSDAY</v>
      </c>
      <c r="G2" s="5" t="str">
        <f t="shared" si="0"/>
        <v>FRIDAY</v>
      </c>
      <c r="H2" s="5" t="str">
        <f t="shared" si="0"/>
        <v>SATURDAY</v>
      </c>
      <c r="J2" t="s">
        <v>22</v>
      </c>
      <c r="K2" t="s">
        <v>23</v>
      </c>
    </row>
    <row r="3" spans="2:11" ht="19.5" customHeight="1" x14ac:dyDescent="0.25">
      <c r="B3" s="69">
        <f t="array" ref="B3:H3">DaysAndWeeks+DATE(CalendarYear,9,1)-WEEKDAY(DATE(CalendarYear,9,1),(WeekStart="Monday")+1)+1</f>
        <v>45536</v>
      </c>
      <c r="C3" s="69">
        <v>45537</v>
      </c>
      <c r="D3" s="69">
        <v>45538</v>
      </c>
      <c r="E3" s="69">
        <v>45539</v>
      </c>
      <c r="F3" s="69">
        <v>45540</v>
      </c>
      <c r="G3" s="69">
        <v>45541</v>
      </c>
      <c r="H3" s="69">
        <v>45542</v>
      </c>
      <c r="J3" s="67" t="s">
        <v>24</v>
      </c>
      <c r="K3" s="67" t="s">
        <v>30</v>
      </c>
    </row>
    <row r="4" spans="2:11" ht="31.5" customHeight="1" x14ac:dyDescent="0.25">
      <c r="B4" s="65" t="s">
        <v>5</v>
      </c>
      <c r="C4" s="11" t="s">
        <v>12</v>
      </c>
      <c r="D4" s="11" t="s">
        <v>14</v>
      </c>
      <c r="E4" s="11" t="s">
        <v>15</v>
      </c>
      <c r="F4" s="11" t="s">
        <v>19</v>
      </c>
      <c r="G4" s="11" t="s">
        <v>14</v>
      </c>
      <c r="H4" s="11" t="s">
        <v>12</v>
      </c>
      <c r="J4" s="66" t="s">
        <v>25</v>
      </c>
      <c r="K4" s="66" t="s">
        <v>31</v>
      </c>
    </row>
    <row r="5" spans="2:11" ht="19.5" customHeight="1" x14ac:dyDescent="0.25">
      <c r="B5" s="11" t="s">
        <v>10</v>
      </c>
      <c r="C5" s="11" t="s">
        <v>6</v>
      </c>
      <c r="D5" s="11" t="s">
        <v>6</v>
      </c>
      <c r="E5" s="11" t="s">
        <v>16</v>
      </c>
      <c r="F5" s="11" t="s">
        <v>21</v>
      </c>
      <c r="G5" s="11" t="s">
        <v>20</v>
      </c>
      <c r="H5" s="11" t="s">
        <v>6</v>
      </c>
      <c r="J5" s="66" t="s">
        <v>26</v>
      </c>
      <c r="K5" s="66" t="s">
        <v>33</v>
      </c>
    </row>
    <row r="6" spans="2:11" ht="19.5" customHeight="1" x14ac:dyDescent="0.25">
      <c r="B6" s="11" t="s">
        <v>8</v>
      </c>
      <c r="C6" s="11" t="s">
        <v>13</v>
      </c>
      <c r="D6" s="11" t="s">
        <v>7</v>
      </c>
      <c r="E6" s="11" t="s">
        <v>17</v>
      </c>
      <c r="F6" s="11" t="s">
        <v>7</v>
      </c>
      <c r="G6" s="11" t="s">
        <v>32</v>
      </c>
      <c r="H6" s="11" t="s">
        <v>7</v>
      </c>
      <c r="J6" s="66" t="s">
        <v>27</v>
      </c>
      <c r="K6" s="66" t="s">
        <v>34</v>
      </c>
    </row>
    <row r="7" spans="2:11" ht="24" customHeight="1" x14ac:dyDescent="0.25">
      <c r="B7" s="11" t="s">
        <v>11</v>
      </c>
      <c r="C7" s="11" t="s">
        <v>40</v>
      </c>
      <c r="D7" s="11" t="s">
        <v>9</v>
      </c>
      <c r="E7" s="11" t="s">
        <v>18</v>
      </c>
      <c r="F7" s="11" t="s">
        <v>9</v>
      </c>
      <c r="G7" s="11" t="s">
        <v>9</v>
      </c>
      <c r="H7" s="11" t="s">
        <v>9</v>
      </c>
      <c r="J7" s="66" t="s">
        <v>29</v>
      </c>
      <c r="K7" s="66" t="s">
        <v>35</v>
      </c>
    </row>
    <row r="8" spans="2:11" ht="12" customHeight="1" x14ac:dyDescent="0.25">
      <c r="B8" s="11"/>
      <c r="C8" s="11"/>
      <c r="D8" s="11"/>
      <c r="E8" s="11"/>
      <c r="F8" s="11"/>
      <c r="G8" s="11"/>
      <c r="H8" s="11"/>
      <c r="K8" s="66"/>
    </row>
    <row r="9" spans="2:11" ht="19.5" customHeight="1" x14ac:dyDescent="0.25">
      <c r="B9" s="68">
        <f t="array" ref="B9:H9">DaysAndWeeks+DATE(CalendarYear,9,1)-WEEKDAY(DATE(CalendarYear,9,1),(WeekStart="Monday")+1)+8</f>
        <v>45543</v>
      </c>
      <c r="C9" s="68">
        <v>45544</v>
      </c>
      <c r="D9" s="68">
        <v>45545</v>
      </c>
      <c r="E9" s="68">
        <v>45546</v>
      </c>
      <c r="F9" s="68">
        <v>45547</v>
      </c>
      <c r="G9" s="68">
        <v>45548</v>
      </c>
      <c r="H9" s="68">
        <v>45549</v>
      </c>
      <c r="J9" s="67" t="s">
        <v>115</v>
      </c>
    </row>
    <row r="10" spans="2:11" ht="19.5" customHeight="1" x14ac:dyDescent="0.25">
      <c r="B10" s="11" t="s">
        <v>38</v>
      </c>
      <c r="C10" s="11" t="s">
        <v>12</v>
      </c>
      <c r="D10" s="11" t="s">
        <v>14</v>
      </c>
      <c r="E10" s="11" t="s">
        <v>41</v>
      </c>
      <c r="F10" s="11" t="s">
        <v>12</v>
      </c>
      <c r="G10" s="11" t="s">
        <v>52</v>
      </c>
      <c r="H10" s="11" t="s">
        <v>12</v>
      </c>
      <c r="J10" s="67" t="s">
        <v>28</v>
      </c>
    </row>
    <row r="11" spans="2:11" ht="33.75" customHeight="1" x14ac:dyDescent="0.25">
      <c r="B11" s="65" t="s">
        <v>37</v>
      </c>
      <c r="C11" s="11" t="s">
        <v>6</v>
      </c>
      <c r="D11" s="11" t="s">
        <v>6</v>
      </c>
      <c r="E11" s="11" t="s">
        <v>43</v>
      </c>
      <c r="F11" s="11" t="s">
        <v>21</v>
      </c>
      <c r="G11" s="11" t="s">
        <v>20</v>
      </c>
      <c r="H11" s="11" t="s">
        <v>6</v>
      </c>
      <c r="J11" s="67"/>
    </row>
    <row r="12" spans="2:11" ht="19.5" customHeight="1" x14ac:dyDescent="0.25">
      <c r="B12" s="11" t="s">
        <v>39</v>
      </c>
      <c r="C12" s="11" t="s">
        <v>7</v>
      </c>
      <c r="D12" s="11" t="s">
        <v>7</v>
      </c>
      <c r="E12" s="11" t="s">
        <v>46</v>
      </c>
      <c r="F12" s="11" t="s">
        <v>7</v>
      </c>
      <c r="G12" s="11" t="s">
        <v>53</v>
      </c>
      <c r="H12" s="11" t="s">
        <v>7</v>
      </c>
      <c r="J12" s="67"/>
    </row>
    <row r="13" spans="2:11" ht="19.5" customHeight="1" x14ac:dyDescent="0.25">
      <c r="B13" s="11" t="s">
        <v>36</v>
      </c>
      <c r="C13" s="11" t="s">
        <v>18</v>
      </c>
      <c r="D13" s="11" t="s">
        <v>9</v>
      </c>
      <c r="E13" s="11" t="s">
        <v>49</v>
      </c>
      <c r="F13" s="11" t="s">
        <v>9</v>
      </c>
      <c r="G13" s="11" t="s">
        <v>9</v>
      </c>
      <c r="H13" s="11" t="s">
        <v>9</v>
      </c>
    </row>
    <row r="14" spans="2:11" ht="11.25" customHeight="1" x14ac:dyDescent="0.25">
      <c r="B14" s="11"/>
      <c r="C14" s="11"/>
      <c r="D14" s="11"/>
      <c r="E14" s="11"/>
      <c r="F14" s="11"/>
      <c r="G14" s="11"/>
      <c r="H14" s="11"/>
      <c r="J14" s="67"/>
    </row>
    <row r="15" spans="2:11" ht="19.5" customHeight="1" x14ac:dyDescent="0.25">
      <c r="B15" s="69">
        <f t="array" ref="B15:H15">DaysAndWeeks+DATE(CalendarYear,9,1)-WEEKDAY(DATE(CalendarYear,9,1),(WeekStart="Monday")+1)+15</f>
        <v>45550</v>
      </c>
      <c r="C15" s="69">
        <v>45551</v>
      </c>
      <c r="D15" s="69">
        <v>45552</v>
      </c>
      <c r="E15" s="69">
        <v>45553</v>
      </c>
      <c r="F15" s="69">
        <v>45554</v>
      </c>
      <c r="G15" s="69">
        <v>45555</v>
      </c>
      <c r="H15" s="69">
        <v>45556</v>
      </c>
    </row>
    <row r="16" spans="2:11" ht="38.25" customHeight="1" x14ac:dyDescent="0.25">
      <c r="B16" s="65" t="s">
        <v>57</v>
      </c>
      <c r="C16" s="11" t="s">
        <v>41</v>
      </c>
      <c r="D16" s="11" t="s">
        <v>14</v>
      </c>
      <c r="E16" s="11" t="s">
        <v>50</v>
      </c>
      <c r="F16" s="11" t="s">
        <v>12</v>
      </c>
      <c r="G16" s="11" t="s">
        <v>14</v>
      </c>
      <c r="H16" s="11" t="s">
        <v>12</v>
      </c>
    </row>
    <row r="17" spans="2:8" ht="19.5" customHeight="1" x14ac:dyDescent="0.25">
      <c r="B17" s="11" t="s">
        <v>54</v>
      </c>
      <c r="C17" s="11" t="s">
        <v>6</v>
      </c>
      <c r="D17" s="11" t="s">
        <v>6</v>
      </c>
      <c r="E17" s="11" t="s">
        <v>42</v>
      </c>
      <c r="F17" s="11" t="s">
        <v>21</v>
      </c>
      <c r="G17" s="11" t="s">
        <v>20</v>
      </c>
      <c r="H17" s="11" t="s">
        <v>6</v>
      </c>
    </row>
    <row r="18" spans="2:8" ht="30" x14ac:dyDescent="0.25">
      <c r="B18" s="65" t="s">
        <v>55</v>
      </c>
      <c r="C18" s="11" t="s">
        <v>7</v>
      </c>
      <c r="D18" s="11" t="s">
        <v>7</v>
      </c>
      <c r="E18" s="11" t="s">
        <v>44</v>
      </c>
      <c r="F18" s="11" t="s">
        <v>7</v>
      </c>
      <c r="G18" s="11" t="s">
        <v>32</v>
      </c>
      <c r="H18" s="11" t="s">
        <v>7</v>
      </c>
    </row>
    <row r="19" spans="2:8" ht="19.5" customHeight="1" x14ac:dyDescent="0.25">
      <c r="B19" s="11" t="s">
        <v>56</v>
      </c>
      <c r="C19" s="11" t="s">
        <v>9</v>
      </c>
      <c r="D19" s="11" t="s">
        <v>9</v>
      </c>
      <c r="E19" s="11" t="s">
        <v>47</v>
      </c>
      <c r="F19" s="11" t="s">
        <v>9</v>
      </c>
      <c r="G19" s="11" t="s">
        <v>9</v>
      </c>
      <c r="H19" s="11" t="s">
        <v>9</v>
      </c>
    </row>
    <row r="20" spans="2:8" ht="19.5" customHeight="1" x14ac:dyDescent="0.2">
      <c r="B20" s="9">
        <f t="array" ref="B20:H20">DaysAndWeeks+DATE(CalendarYear,9,1)-WEEKDAY(DATE(CalendarYear,9,1),(WeekStart="Monday")+1)+22</f>
        <v>45557</v>
      </c>
      <c r="C20" s="9">
        <v>45558</v>
      </c>
      <c r="D20" s="9">
        <v>45559</v>
      </c>
      <c r="E20" s="9">
        <v>45560</v>
      </c>
      <c r="F20" s="9">
        <v>45561</v>
      </c>
      <c r="G20" s="9">
        <v>45562</v>
      </c>
      <c r="H20" s="9">
        <v>45563</v>
      </c>
    </row>
    <row r="21" spans="2:8" ht="19.5" customHeight="1" x14ac:dyDescent="0.25">
      <c r="B21" s="11" t="s">
        <v>59</v>
      </c>
      <c r="C21" s="11" t="s">
        <v>12</v>
      </c>
      <c r="D21" s="11" t="s">
        <v>14</v>
      </c>
      <c r="E21" s="11" t="s">
        <v>48</v>
      </c>
      <c r="F21" s="11" t="s">
        <v>12</v>
      </c>
      <c r="G21" s="11" t="s">
        <v>52</v>
      </c>
      <c r="H21" s="11" t="s">
        <v>12</v>
      </c>
    </row>
    <row r="22" spans="2:8" ht="19.5" customHeight="1" x14ac:dyDescent="0.25">
      <c r="B22" s="11" t="s">
        <v>58</v>
      </c>
      <c r="C22" s="11" t="s">
        <v>42</v>
      </c>
      <c r="D22" s="11" t="s">
        <v>6</v>
      </c>
      <c r="E22" s="11" t="s">
        <v>51</v>
      </c>
      <c r="F22" s="11" t="s">
        <v>21</v>
      </c>
      <c r="G22" s="11" t="s">
        <v>20</v>
      </c>
      <c r="H22" s="11" t="s">
        <v>6</v>
      </c>
    </row>
    <row r="23" spans="2:8" ht="19.5" customHeight="1" x14ac:dyDescent="0.25">
      <c r="B23" s="11" t="s">
        <v>61</v>
      </c>
      <c r="C23" s="11" t="s">
        <v>7</v>
      </c>
      <c r="D23" s="11" t="s">
        <v>7</v>
      </c>
      <c r="E23" s="11" t="s">
        <v>13</v>
      </c>
      <c r="F23" s="11" t="s">
        <v>7</v>
      </c>
      <c r="G23" s="11" t="s">
        <v>53</v>
      </c>
      <c r="H23" s="11" t="s">
        <v>7</v>
      </c>
    </row>
    <row r="24" spans="2:8" ht="30" x14ac:dyDescent="0.25">
      <c r="B24" s="65" t="s">
        <v>60</v>
      </c>
      <c r="C24" s="11" t="s">
        <v>9</v>
      </c>
      <c r="D24" s="11" t="s">
        <v>9</v>
      </c>
      <c r="E24" s="11" t="s">
        <v>45</v>
      </c>
      <c r="F24" s="11" t="s">
        <v>9</v>
      </c>
      <c r="G24" s="11" t="s">
        <v>9</v>
      </c>
      <c r="H24" s="11" t="s">
        <v>9</v>
      </c>
    </row>
    <row r="25" spans="2:8" ht="11.25" customHeight="1" x14ac:dyDescent="0.25">
      <c r="B25" s="11"/>
      <c r="C25" s="11"/>
      <c r="D25" s="11"/>
      <c r="E25" s="11"/>
      <c r="F25" s="11"/>
      <c r="G25" s="11"/>
      <c r="H25" s="11"/>
    </row>
    <row r="26" spans="2:8" ht="19.5" customHeight="1" x14ac:dyDescent="0.25">
      <c r="B26" s="69">
        <f t="array" ref="B26:H26">DaysAndWeeks+DATE(CalendarYear,9,1)-WEEKDAY(DATE(CalendarYear,9,1),(WeekStart="Monday")+1)+29</f>
        <v>45564</v>
      </c>
      <c r="C26" s="69">
        <v>45565</v>
      </c>
      <c r="D26" s="69">
        <v>45566</v>
      </c>
      <c r="E26" s="69">
        <v>45567</v>
      </c>
      <c r="F26" s="69">
        <v>45568</v>
      </c>
      <c r="G26" s="69">
        <v>45569</v>
      </c>
      <c r="H26" s="69">
        <v>45570</v>
      </c>
    </row>
    <row r="27" spans="2:8" ht="19.5" customHeight="1" x14ac:dyDescent="0.25">
      <c r="B27" s="11" t="s">
        <v>62</v>
      </c>
      <c r="C27" s="11" t="s">
        <v>12</v>
      </c>
      <c r="D27" s="11" t="s">
        <v>14</v>
      </c>
      <c r="E27" s="11" t="s">
        <v>15</v>
      </c>
      <c r="F27" s="11" t="s">
        <v>12</v>
      </c>
      <c r="G27" s="11" t="s">
        <v>14</v>
      </c>
      <c r="H27" s="11" t="s">
        <v>110</v>
      </c>
    </row>
    <row r="28" spans="2:8" ht="19.5" customHeight="1" x14ac:dyDescent="0.25">
      <c r="B28" s="11" t="s">
        <v>58</v>
      </c>
      <c r="C28" s="11" t="s">
        <v>6</v>
      </c>
      <c r="D28" s="11" t="s">
        <v>6</v>
      </c>
      <c r="E28" s="11" t="s">
        <v>16</v>
      </c>
      <c r="F28" s="11" t="s">
        <v>21</v>
      </c>
      <c r="G28" s="11" t="s">
        <v>20</v>
      </c>
      <c r="H28" s="11" t="s">
        <v>111</v>
      </c>
    </row>
    <row r="29" spans="2:8" ht="30" x14ac:dyDescent="0.25">
      <c r="B29" s="65" t="s">
        <v>63</v>
      </c>
      <c r="C29" s="11" t="s">
        <v>13</v>
      </c>
      <c r="D29" s="11" t="s">
        <v>7</v>
      </c>
      <c r="E29" s="11" t="s">
        <v>17</v>
      </c>
      <c r="F29" s="11" t="s">
        <v>7</v>
      </c>
      <c r="G29" s="11" t="s">
        <v>32</v>
      </c>
      <c r="H29" s="11" t="s">
        <v>112</v>
      </c>
    </row>
    <row r="30" spans="2:8" ht="30" x14ac:dyDescent="0.25">
      <c r="B30" s="65" t="s">
        <v>64</v>
      </c>
      <c r="C30" s="11" t="s">
        <v>9</v>
      </c>
      <c r="D30" s="11" t="s">
        <v>9</v>
      </c>
      <c r="E30" s="11" t="s">
        <v>18</v>
      </c>
      <c r="F30" s="11" t="s">
        <v>9</v>
      </c>
      <c r="G30" s="11" t="s">
        <v>9</v>
      </c>
      <c r="H30" s="11" t="s">
        <v>113</v>
      </c>
    </row>
    <row r="31" spans="2:8" ht="19.5" customHeight="1" x14ac:dyDescent="0.25">
      <c r="B31" s="68">
        <f t="array" ref="B31:C31">DaysAndWeeks+DATE(CalendarYear,9,1)-WEEKDAY(DATE(CalendarYear,9,1),(WeekStart="Monday")+1)+36</f>
        <v>45571</v>
      </c>
      <c r="C31" s="68">
        <v>45572</v>
      </c>
      <c r="D31" s="7" t="s">
        <v>1</v>
      </c>
      <c r="E31" s="63"/>
      <c r="F31" s="63"/>
      <c r="G31" s="63"/>
      <c r="H31" s="64"/>
    </row>
    <row r="32" spans="2:8" ht="57.95" customHeight="1" x14ac:dyDescent="0.2">
      <c r="B32" s="71" t="s">
        <v>114</v>
      </c>
      <c r="C32" s="9"/>
      <c r="D32" s="96" t="s">
        <v>109</v>
      </c>
      <c r="E32" s="97"/>
      <c r="F32" s="97"/>
      <c r="G32" s="97"/>
      <c r="H32" s="98"/>
    </row>
  </sheetData>
  <mergeCells count="1">
    <mergeCell ref="D32:H32"/>
  </mergeCells>
  <conditionalFormatting sqref="B31:D31">
    <cfRule type="expression" dxfId="15" priority="39">
      <formula>AND(DAY(B31)&gt;=1,DAY(B31)&lt;=15)</formula>
    </cfRule>
  </conditionalFormatting>
  <conditionalFormatting sqref="B3:G3 B4:H6 J4:K6 K7:K8">
    <cfRule type="expression" dxfId="14" priority="41">
      <formula>DAY(B3)&gt;8</formula>
    </cfRule>
  </conditionalFormatting>
  <conditionalFormatting sqref="B10:H12">
    <cfRule type="expression" dxfId="13" priority="6">
      <formula>DAY(B10)&gt;8</formula>
    </cfRule>
  </conditionalFormatting>
  <conditionalFormatting sqref="B16:H18">
    <cfRule type="expression" dxfId="12" priority="3">
      <formula>DAY(B16)&gt;8</formula>
    </cfRule>
  </conditionalFormatting>
  <conditionalFormatting sqref="B21:H23">
    <cfRule type="expression" dxfId="11" priority="1">
      <formula>DAY(B21)&gt;8</formula>
    </cfRule>
  </conditionalFormatting>
  <conditionalFormatting sqref="B26:H26">
    <cfRule type="expression" dxfId="10" priority="42">
      <formula>AND(DAY(B26)&gt;=1,DAY(B26)&lt;=15)</formula>
    </cfRule>
  </conditionalFormatting>
  <conditionalFormatting sqref="B27:H29">
    <cfRule type="expression" dxfId="9" priority="2">
      <formula>DAY(B27)&gt;8</formula>
    </cfRule>
  </conditionalFormatting>
  <dataValidations count="9">
    <dataValidation allowBlank="1" showInputMessage="1" showErrorMessage="1" prompt="Automatically determined weekday" sqref="C2:H2" xr:uid="{00000000-0002-0000-0800-000000000000}"/>
    <dataValidation allowBlank="1" showErrorMessage="1" prompt="The year in this cell is automatically updated based on the year entered in January worksheet. Calendar below has dates for previous and next month with lighter font shade" sqref="B1" xr:uid="{00000000-0002-0000-0800-000001000000}"/>
    <dataValidation allowBlank="1" showInputMessage="1" showErrorMessage="1" prompt="This row &amp; rows 5, 7, 9, 11 &amp; 13 contain calendar days of the week. If this cell doesn’t contain the number 1, then it is a day from the previous month. Enter notes in cell E13" sqref="B3:B6" xr:uid="{00000000-0002-0000-0800-000002000000}"/>
    <dataValidation allowBlank="1" showInputMessage="1" showErrorMessage="1" prompt="This row contains the weekday names for this calendar. This cell contains the starting day of the week. To change the starting day, enter a new weekday in cell K4 of the January worksheet" sqref="B2" xr:uid="{00000000-0002-0000-0800-000003000000}"/>
    <dataValidation allowBlank="1" showInputMessage="1" showErrorMessage="1" prompt="September month calendar" sqref="A1" xr:uid="{00000000-0002-0000-0800-000005000000}"/>
    <dataValidation allowBlank="1" showInputMessage="1" showErrorMessage="1" prompt="Enter Notes in the cell at right" sqref="D31:D32" xr:uid="{00000000-0002-0000-0800-000006000000}"/>
    <dataValidation allowBlank="1" showInputMessage="1" showErrorMessage="1" prompt="Enter Notes in this cell" sqref="E31:H31" xr:uid="{00000000-0002-0000-0800-000007000000}"/>
    <dataValidation allowBlank="1" showInputMessage="1" showErrorMessage="1" prompt="This row &amp; rows 6, 8, 10, 12, &amp; 14 are cells for entering daily notes related to the calendar day in the cell above" sqref="B7:B8" xr:uid="{00000000-0002-0000-0800-000008000000}"/>
    <dataValidation allowBlank="1" showInputMessage="1" showErrorMessage="1" prompt="The year in this cell is automatically updated. Select another year in cell K3 of the January worksheet to change the year" sqref="C1" xr:uid="{4435369A-E4BA-4CCE-AFA8-841FBD5E4294}"/>
  </dataValidations>
  <printOptions horizontalCentered="1" verticalCentered="1"/>
  <pageMargins left="0.7" right="0.7" top="0.75" bottom="0.75" header="0.3" footer="0.3"/>
  <pageSetup scale="89" orientation="landscape" r:id="rId1"/>
  <headerFooter differentFirst="1">
    <oddFoote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9" tint="-0.249977111117893"/>
    <pageSetUpPr fitToPage="1"/>
  </sheetPr>
  <dimension ref="B1:H14"/>
  <sheetViews>
    <sheetView showGridLines="0" zoomScaleNormal="100" workbookViewId="0"/>
  </sheetViews>
  <sheetFormatPr defaultColWidth="8.88671875" defaultRowHeight="14.25" x14ac:dyDescent="0.2"/>
  <cols>
    <col min="1" max="1" width="2.88671875" customWidth="1"/>
    <col min="2" max="2" width="18.44140625" customWidth="1"/>
    <col min="3" max="8" width="17.88671875" customWidth="1"/>
    <col min="9" max="9" width="2.88671875" customWidth="1"/>
  </cols>
  <sheetData>
    <row r="1" spans="2:8" ht="59.25" customHeight="1" x14ac:dyDescent="0.2">
      <c r="B1" s="62" t="str">
        <f>"October "&amp;CalendarYear</f>
        <v>October 2024</v>
      </c>
      <c r="C1" s="54"/>
      <c r="D1" s="54"/>
      <c r="E1" s="55"/>
      <c r="F1" s="55"/>
      <c r="G1" s="55"/>
      <c r="H1" s="56"/>
    </row>
    <row r="2" spans="2:8" ht="21.75" customHeight="1" x14ac:dyDescent="0.2">
      <c r="B2" s="5" t="str">
        <f>IF(WeekStart="SUNDAY", "SUNDAY","MONDAY")</f>
        <v>SUNDAY</v>
      </c>
      <c r="C2" s="5" t="str">
        <f t="shared" ref="C2:H2" si="0">UPPER(TEXT(C3,"dddd"))</f>
        <v>MONDAY</v>
      </c>
      <c r="D2" s="5" t="str">
        <f t="shared" si="0"/>
        <v>TUESDAY</v>
      </c>
      <c r="E2" s="5" t="str">
        <f t="shared" si="0"/>
        <v>WEDNESDAY</v>
      </c>
      <c r="F2" s="5" t="str">
        <f t="shared" si="0"/>
        <v>THURSDAY</v>
      </c>
      <c r="G2" s="5" t="str">
        <f t="shared" si="0"/>
        <v>FRIDAY</v>
      </c>
      <c r="H2" s="5" t="str">
        <f t="shared" si="0"/>
        <v>SATURDAY</v>
      </c>
    </row>
    <row r="3" spans="2:8" ht="19.5" customHeight="1" x14ac:dyDescent="0.25">
      <c r="B3" s="11">
        <f t="array" ref="B3:H3">DaysAndWeeks+DATE(CalendarYear,10,1)-WEEKDAY(DATE(CalendarYear,10,1),(WeekStart="Monday")+1)+1</f>
        <v>45564</v>
      </c>
      <c r="C3" s="11">
        <v>45565</v>
      </c>
      <c r="D3" s="11">
        <v>45566</v>
      </c>
      <c r="E3" s="11">
        <v>45567</v>
      </c>
      <c r="F3" s="11">
        <v>45568</v>
      </c>
      <c r="G3" s="11">
        <v>45569</v>
      </c>
      <c r="H3" s="11">
        <v>45570</v>
      </c>
    </row>
    <row r="4" spans="2:8" ht="57.95" customHeight="1" x14ac:dyDescent="0.25">
      <c r="B4" s="11"/>
      <c r="C4" s="11"/>
      <c r="D4" s="11"/>
      <c r="E4" s="11"/>
      <c r="F4" s="11"/>
      <c r="G4" s="11"/>
      <c r="H4" s="11"/>
    </row>
    <row r="5" spans="2:8" ht="19.5" customHeight="1" x14ac:dyDescent="0.2">
      <c r="B5" s="9">
        <f t="array" ref="B5:H5">DaysAndWeeks+DATE(CalendarYear,10,1)-WEEKDAY(DATE(CalendarYear,10,1),(WeekStart="Monday")+1)+8</f>
        <v>45571</v>
      </c>
      <c r="C5" s="9">
        <v>45572</v>
      </c>
      <c r="D5" s="9">
        <v>45573</v>
      </c>
      <c r="E5" s="9">
        <v>45574</v>
      </c>
      <c r="F5" s="9">
        <v>45575</v>
      </c>
      <c r="G5" s="9">
        <v>45576</v>
      </c>
      <c r="H5" s="9">
        <v>45577</v>
      </c>
    </row>
    <row r="6" spans="2:8" ht="57.95" customHeight="1" x14ac:dyDescent="0.2">
      <c r="B6" s="9"/>
      <c r="C6" s="9"/>
      <c r="D6" s="9"/>
      <c r="E6" s="9"/>
      <c r="F6" s="9"/>
      <c r="G6" s="9"/>
      <c r="H6" s="9"/>
    </row>
    <row r="7" spans="2:8" ht="19.5" customHeight="1" x14ac:dyDescent="0.25">
      <c r="B7" s="11">
        <f t="array" ref="B7:H7">DaysAndWeeks+DATE(CalendarYear,10,1)-WEEKDAY(DATE(CalendarYear,10,1),(WeekStart="Monday")+1)+15</f>
        <v>45578</v>
      </c>
      <c r="C7" s="11">
        <v>45579</v>
      </c>
      <c r="D7" s="11">
        <v>45580</v>
      </c>
      <c r="E7" s="11">
        <v>45581</v>
      </c>
      <c r="F7" s="11">
        <v>45582</v>
      </c>
      <c r="G7" s="11">
        <v>45583</v>
      </c>
      <c r="H7" s="11">
        <v>45584</v>
      </c>
    </row>
    <row r="8" spans="2:8" ht="57.95" customHeight="1" x14ac:dyDescent="0.25">
      <c r="B8" s="11"/>
      <c r="C8" s="11"/>
      <c r="D8" s="11"/>
      <c r="E8" s="11"/>
      <c r="F8" s="11"/>
      <c r="G8" s="11"/>
      <c r="H8" s="11"/>
    </row>
    <row r="9" spans="2:8" ht="19.5" customHeight="1" x14ac:dyDescent="0.2">
      <c r="B9" s="9">
        <f t="array" ref="B9:H9">DaysAndWeeks+DATE(CalendarYear,10,1)-WEEKDAY(DATE(CalendarYear,10,1),(WeekStart="Monday")+1)+22</f>
        <v>45585</v>
      </c>
      <c r="C9" s="9">
        <v>45586</v>
      </c>
      <c r="D9" s="9">
        <v>45587</v>
      </c>
      <c r="E9" s="9">
        <v>45588</v>
      </c>
      <c r="F9" s="9">
        <v>45589</v>
      </c>
      <c r="G9" s="9">
        <v>45590</v>
      </c>
      <c r="H9" s="9">
        <v>45591</v>
      </c>
    </row>
    <row r="10" spans="2:8" ht="57.95" customHeight="1" x14ac:dyDescent="0.2">
      <c r="B10" s="9"/>
      <c r="C10" s="9"/>
      <c r="D10" s="9"/>
      <c r="E10" s="9"/>
      <c r="F10" s="9"/>
      <c r="G10" s="9"/>
      <c r="H10" s="9"/>
    </row>
    <row r="11" spans="2:8" ht="19.5" customHeight="1" x14ac:dyDescent="0.25">
      <c r="B11" s="11">
        <f t="array" ref="B11:H11">DaysAndWeeks+DATE(CalendarYear,10,1)-WEEKDAY(DATE(CalendarYear,10,1),(WeekStart="Monday")+1)+29</f>
        <v>45592</v>
      </c>
      <c r="C11" s="11">
        <v>45593</v>
      </c>
      <c r="D11" s="11">
        <v>45594</v>
      </c>
      <c r="E11" s="11">
        <v>45595</v>
      </c>
      <c r="F11" s="11">
        <v>45596</v>
      </c>
      <c r="G11" s="11">
        <v>45597</v>
      </c>
      <c r="H11" s="11">
        <v>45598</v>
      </c>
    </row>
    <row r="12" spans="2:8" ht="57.95" customHeight="1" x14ac:dyDescent="0.25">
      <c r="B12" s="11"/>
      <c r="C12" s="11"/>
      <c r="D12" s="11"/>
      <c r="E12" s="11"/>
      <c r="F12" s="11"/>
      <c r="G12" s="11"/>
      <c r="H12" s="11"/>
    </row>
    <row r="13" spans="2:8" ht="19.5" customHeight="1" x14ac:dyDescent="0.2">
      <c r="B13" s="9">
        <f t="array" ref="B13:C13">DaysAndWeeks+DATE(CalendarYear,10,1)-WEEKDAY(DATE(CalendarYear,10,1),(WeekStart="Monday")+1)+36</f>
        <v>45599</v>
      </c>
      <c r="C13" s="9">
        <v>45600</v>
      </c>
      <c r="D13" s="7" t="s">
        <v>1</v>
      </c>
      <c r="E13" s="89"/>
      <c r="F13" s="89"/>
      <c r="G13" s="89"/>
      <c r="H13" s="90"/>
    </row>
    <row r="14" spans="2:8" ht="57.95" customHeight="1" x14ac:dyDescent="0.2">
      <c r="B14" s="9"/>
      <c r="C14" s="9"/>
      <c r="D14" s="8"/>
      <c r="E14" s="91"/>
      <c r="F14" s="91"/>
      <c r="G14" s="91"/>
      <c r="H14" s="92"/>
    </row>
  </sheetData>
  <mergeCells count="1">
    <mergeCell ref="E13:H14"/>
  </mergeCells>
  <conditionalFormatting sqref="B13:D13">
    <cfRule type="expression" dxfId="8" priority="1">
      <formula>AND(DAY(B13)&gt;=1,DAY(B13)&lt;=15)</formula>
    </cfRule>
  </conditionalFormatting>
  <conditionalFormatting sqref="B3:G3">
    <cfRule type="expression" dxfId="7" priority="3">
      <formula>DAY(B3)&gt;8</formula>
    </cfRule>
  </conditionalFormatting>
  <conditionalFormatting sqref="B11:H11">
    <cfRule type="expression" dxfId="6" priority="4">
      <formula>AND(DAY(B11)&gt;=1,DAY(B11)&lt;=15)</formula>
    </cfRule>
  </conditionalFormatting>
  <dataValidations count="9">
    <dataValidation allowBlank="1" showInputMessage="1" showErrorMessage="1" prompt="Automatically determined weekday" sqref="C2:H2" xr:uid="{00000000-0002-0000-0900-000000000000}"/>
    <dataValidation allowBlank="1" showErrorMessage="1" prompt="The year in this cell is automatically updated based on the year entered in January worksheet. Calendar below has dates for previous and next month with lighter font shade" sqref="B1" xr:uid="{00000000-0002-0000-0900-000001000000}"/>
    <dataValidation allowBlank="1" showInputMessage="1" showErrorMessage="1" prompt="This row &amp; rows 5, 7, 9, 11 &amp; 13 contain calendar days of the week. If this cell doesn’t contain the number 1, then it is a day from the previous month. Enter notes in cell E13" sqref="B3" xr:uid="{00000000-0002-0000-0900-000002000000}"/>
    <dataValidation allowBlank="1" showInputMessage="1" showErrorMessage="1" prompt="This row contains the weekday names for this calendar. This cell contains the starting day of the week. To change the starting day, enter a new weekday in cell K4 of the January worksheet" sqref="B2" xr:uid="{00000000-0002-0000-0900-000003000000}"/>
    <dataValidation allowBlank="1" showInputMessage="1" showErrorMessage="1" prompt="October month calendar" sqref="A1" xr:uid="{00000000-0002-0000-0900-000005000000}"/>
    <dataValidation allowBlank="1" showInputMessage="1" showErrorMessage="1" prompt="Enter Notes in the cell at right" sqref="D13:D14" xr:uid="{00000000-0002-0000-0900-000006000000}"/>
    <dataValidation allowBlank="1" showInputMessage="1" showErrorMessage="1" prompt="Enter Notes in this cell" sqref="E13:H14" xr:uid="{00000000-0002-0000-0900-000007000000}"/>
    <dataValidation allowBlank="1" showInputMessage="1" showErrorMessage="1" prompt="This row &amp; rows 6, 8, 10, 12, &amp; 14 are cells for entering daily notes related to the calendar day in the cell above" sqref="B4" xr:uid="{00000000-0002-0000-0900-000008000000}"/>
    <dataValidation allowBlank="1" showInputMessage="1" showErrorMessage="1" prompt="The year in this cell is automatically updated. Select another year in cell K3 of the January worksheet to change the year" sqref="C1" xr:uid="{873421E6-8E6D-4E29-8E27-EC2434AD0373}"/>
  </dataValidations>
  <printOptions horizontalCentered="1" verticalCentered="1"/>
  <pageMargins left="0.7" right="0.7" top="0.75" bottom="0.75" header="0.3" footer="0.3"/>
  <pageSetup scale="89" orientation="landscape" r:id="rId1"/>
  <headerFooter differentFirst="1">
    <oddFoote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9" tint="-0.499984740745262"/>
    <pageSetUpPr fitToPage="1"/>
  </sheetPr>
  <dimension ref="B1:H14"/>
  <sheetViews>
    <sheetView showGridLines="0" zoomScaleNormal="100" workbookViewId="0"/>
  </sheetViews>
  <sheetFormatPr defaultColWidth="8.88671875" defaultRowHeight="14.25" x14ac:dyDescent="0.2"/>
  <cols>
    <col min="1" max="1" width="2.88671875" customWidth="1"/>
    <col min="2" max="2" width="18.44140625" customWidth="1"/>
    <col min="3" max="8" width="17.88671875" customWidth="1"/>
    <col min="9" max="9" width="2.88671875" customWidth="1"/>
  </cols>
  <sheetData>
    <row r="1" spans="2:8" ht="59.25" customHeight="1" x14ac:dyDescent="0.2">
      <c r="B1" s="57" t="str">
        <f>"November "&amp;CalendarYear</f>
        <v>November 2024</v>
      </c>
      <c r="C1" s="51"/>
      <c r="D1" s="51"/>
      <c r="E1" s="52"/>
      <c r="F1" s="52"/>
      <c r="G1" s="52"/>
      <c r="H1" s="53"/>
    </row>
    <row r="2" spans="2:8" ht="21.75" customHeight="1" x14ac:dyDescent="0.2">
      <c r="B2" s="5" t="str">
        <f>IF(WeekStart="SUNDAY", "SUNDAY","MONDAY")</f>
        <v>SUNDAY</v>
      </c>
      <c r="C2" s="5" t="str">
        <f t="shared" ref="C2:H2" si="0">UPPER(TEXT(C3,"dddd"))</f>
        <v>MONDAY</v>
      </c>
      <c r="D2" s="5" t="str">
        <f t="shared" si="0"/>
        <v>TUESDAY</v>
      </c>
      <c r="E2" s="5" t="str">
        <f t="shared" si="0"/>
        <v>WEDNESDAY</v>
      </c>
      <c r="F2" s="5" t="str">
        <f t="shared" si="0"/>
        <v>THURSDAY</v>
      </c>
      <c r="G2" s="5" t="str">
        <f t="shared" si="0"/>
        <v>FRIDAY</v>
      </c>
      <c r="H2" s="5" t="str">
        <f t="shared" si="0"/>
        <v>SATURDAY</v>
      </c>
    </row>
    <row r="3" spans="2:8" ht="19.5" customHeight="1" x14ac:dyDescent="0.25">
      <c r="B3" s="11">
        <f t="array" ref="B3:H3">DaysAndWeeks+DATE(CalendarYear,11,1)-WEEKDAY(DATE(CalendarYear,11,1),(WeekStart="Monday")+1)+1</f>
        <v>45592</v>
      </c>
      <c r="C3" s="11">
        <v>45593</v>
      </c>
      <c r="D3" s="11">
        <v>45594</v>
      </c>
      <c r="E3" s="11">
        <v>45595</v>
      </c>
      <c r="F3" s="11">
        <v>45596</v>
      </c>
      <c r="G3" s="11">
        <v>45597</v>
      </c>
      <c r="H3" s="11">
        <v>45598</v>
      </c>
    </row>
    <row r="4" spans="2:8" ht="57.95" customHeight="1" x14ac:dyDescent="0.25">
      <c r="B4" s="11"/>
      <c r="C4" s="11"/>
      <c r="D4" s="11"/>
      <c r="E4" s="11"/>
      <c r="F4" s="11"/>
      <c r="G4" s="11"/>
      <c r="H4" s="11"/>
    </row>
    <row r="5" spans="2:8" ht="19.5" customHeight="1" x14ac:dyDescent="0.2">
      <c r="B5" s="9">
        <f t="array" ref="B5:H5">DaysAndWeeks+DATE(CalendarYear,11,1)-WEEKDAY(DATE(CalendarYear,11,1),(WeekStart="Monday")+1)+8</f>
        <v>45599</v>
      </c>
      <c r="C5" s="9">
        <v>45600</v>
      </c>
      <c r="D5" s="9">
        <v>45601</v>
      </c>
      <c r="E5" s="9">
        <v>45602</v>
      </c>
      <c r="F5" s="9">
        <v>45603</v>
      </c>
      <c r="G5" s="9">
        <v>45604</v>
      </c>
      <c r="H5" s="9">
        <v>45605</v>
      </c>
    </row>
    <row r="6" spans="2:8" ht="57.95" customHeight="1" x14ac:dyDescent="0.2">
      <c r="B6" s="9"/>
      <c r="C6" s="9"/>
      <c r="D6" s="9"/>
      <c r="E6" s="9"/>
      <c r="F6" s="9"/>
      <c r="G6" s="9"/>
      <c r="H6" s="9"/>
    </row>
    <row r="7" spans="2:8" ht="19.5" customHeight="1" x14ac:dyDescent="0.25">
      <c r="B7" s="11">
        <f t="array" ref="B7:H7">DaysAndWeeks+DATE(CalendarYear,11,1)-WEEKDAY(DATE(CalendarYear,11,1),(WeekStart="Monday")+1)+15</f>
        <v>45606</v>
      </c>
      <c r="C7" s="11">
        <v>45607</v>
      </c>
      <c r="D7" s="11">
        <v>45608</v>
      </c>
      <c r="E7" s="11">
        <v>45609</v>
      </c>
      <c r="F7" s="11">
        <v>45610</v>
      </c>
      <c r="G7" s="11">
        <v>45611</v>
      </c>
      <c r="H7" s="11">
        <v>45612</v>
      </c>
    </row>
    <row r="8" spans="2:8" ht="57.95" customHeight="1" x14ac:dyDescent="0.25">
      <c r="B8" s="11"/>
      <c r="C8" s="11"/>
      <c r="D8" s="11"/>
      <c r="E8" s="11"/>
      <c r="F8" s="11"/>
      <c r="G8" s="11"/>
      <c r="H8" s="11"/>
    </row>
    <row r="9" spans="2:8" ht="19.5" customHeight="1" x14ac:dyDescent="0.2">
      <c r="B9" s="9">
        <f t="array" ref="B9:H9">DaysAndWeeks+DATE(CalendarYear,11,1)-WEEKDAY(DATE(CalendarYear,11,1),(WeekStart="Monday")+1)+22</f>
        <v>45613</v>
      </c>
      <c r="C9" s="9">
        <v>45614</v>
      </c>
      <c r="D9" s="9">
        <v>45615</v>
      </c>
      <c r="E9" s="9">
        <v>45616</v>
      </c>
      <c r="F9" s="9">
        <v>45617</v>
      </c>
      <c r="G9" s="9">
        <v>45618</v>
      </c>
      <c r="H9" s="9">
        <v>45619</v>
      </c>
    </row>
    <row r="10" spans="2:8" ht="57.95" customHeight="1" x14ac:dyDescent="0.2">
      <c r="B10" s="9"/>
      <c r="C10" s="9"/>
      <c r="D10" s="9"/>
      <c r="E10" s="9"/>
      <c r="F10" s="9"/>
      <c r="G10" s="9"/>
      <c r="H10" s="9"/>
    </row>
    <row r="11" spans="2:8" ht="19.5" customHeight="1" x14ac:dyDescent="0.25">
      <c r="B11" s="11">
        <f t="array" ref="B11:H11">DaysAndWeeks+DATE(CalendarYear,11,1)-WEEKDAY(DATE(CalendarYear,11,1),(WeekStart="Monday")+1)+29</f>
        <v>45620</v>
      </c>
      <c r="C11" s="11">
        <v>45621</v>
      </c>
      <c r="D11" s="11">
        <v>45622</v>
      </c>
      <c r="E11" s="11">
        <v>45623</v>
      </c>
      <c r="F11" s="11">
        <v>45624</v>
      </c>
      <c r="G11" s="11">
        <v>45625</v>
      </c>
      <c r="H11" s="11">
        <v>45626</v>
      </c>
    </row>
    <row r="12" spans="2:8" ht="57.95" customHeight="1" x14ac:dyDescent="0.25">
      <c r="B12" s="11"/>
      <c r="C12" s="11"/>
      <c r="D12" s="11"/>
      <c r="E12" s="11"/>
      <c r="F12" s="11"/>
      <c r="G12" s="11"/>
      <c r="H12" s="11"/>
    </row>
    <row r="13" spans="2:8" ht="19.5" customHeight="1" x14ac:dyDescent="0.2">
      <c r="B13" s="9">
        <f t="array" ref="B13:C13">DaysAndWeeks+DATE(CalendarYear,11,1)-WEEKDAY(DATE(CalendarYear,11,1),(WeekStart="Monday")+1)+36</f>
        <v>45627</v>
      </c>
      <c r="C13" s="9">
        <v>45628</v>
      </c>
      <c r="D13" s="7" t="s">
        <v>1</v>
      </c>
      <c r="E13" s="89"/>
      <c r="F13" s="89"/>
      <c r="G13" s="89"/>
      <c r="H13" s="90"/>
    </row>
    <row r="14" spans="2:8" ht="57.95" customHeight="1" x14ac:dyDescent="0.2">
      <c r="B14" s="9"/>
      <c r="C14" s="9"/>
      <c r="D14" s="8"/>
      <c r="E14" s="91"/>
      <c r="F14" s="91"/>
      <c r="G14" s="91"/>
      <c r="H14" s="92"/>
    </row>
  </sheetData>
  <mergeCells count="1">
    <mergeCell ref="E13:H14"/>
  </mergeCells>
  <conditionalFormatting sqref="B13:D13">
    <cfRule type="expression" dxfId="5" priority="1">
      <formula>AND(DAY(B13)&gt;=1,DAY(B13)&lt;=15)</formula>
    </cfRule>
  </conditionalFormatting>
  <conditionalFormatting sqref="B3:G3">
    <cfRule type="expression" dxfId="4" priority="4">
      <formula>DAY(B3)&gt;8</formula>
    </cfRule>
  </conditionalFormatting>
  <conditionalFormatting sqref="B11:H11">
    <cfRule type="expression" dxfId="3" priority="5">
      <formula>AND(DAY(B11)&gt;=1,DAY(B11)&lt;=15)</formula>
    </cfRule>
  </conditionalFormatting>
  <dataValidations count="9">
    <dataValidation allowBlank="1" showInputMessage="1" showErrorMessage="1" prompt="Automatically determined weekday" sqref="C2:H2" xr:uid="{00000000-0002-0000-0A00-000000000000}"/>
    <dataValidation allowBlank="1" showErrorMessage="1" prompt="The year in this cell is automatically updated based on the year entered in January worksheet. Calendar below has dates for previous and next month with lighter font shade" sqref="B1" xr:uid="{00000000-0002-0000-0A00-000001000000}"/>
    <dataValidation allowBlank="1" showInputMessage="1" showErrorMessage="1" prompt="This row &amp; rows 5, 7, 9, 11 &amp; 13 contain calendar days of the week. If this cell doesn’t contain the number 1, then it is a day from the previous month. Enter notes in cell E13" sqref="B3" xr:uid="{00000000-0002-0000-0A00-000002000000}"/>
    <dataValidation allowBlank="1" showInputMessage="1" showErrorMessage="1" prompt="This row contains the weekday names for this calendar. This cell contains the starting day of the week. To change the starting day, enter a new weekday in cell K4 of the January worksheet" sqref="B2" xr:uid="{00000000-0002-0000-0A00-000003000000}"/>
    <dataValidation allowBlank="1" showInputMessage="1" showErrorMessage="1" prompt="November month calendar" sqref="A1" xr:uid="{00000000-0002-0000-0A00-000005000000}"/>
    <dataValidation allowBlank="1" showInputMessage="1" showErrorMessage="1" prompt="Enter Notes in the cell at right" sqref="D13:D14" xr:uid="{00000000-0002-0000-0A00-000006000000}"/>
    <dataValidation allowBlank="1" showInputMessage="1" showErrorMessage="1" prompt="Enter Notes in this cell" sqref="E13:H14" xr:uid="{00000000-0002-0000-0A00-000007000000}"/>
    <dataValidation allowBlank="1" showInputMessage="1" showErrorMessage="1" prompt="This row &amp; rows 6, 8, 10, 12, &amp; 14 are cells for entering daily notes related to the calendar day in the cell above" sqref="B4" xr:uid="{00000000-0002-0000-0A00-000008000000}"/>
    <dataValidation allowBlank="1" showInputMessage="1" showErrorMessage="1" prompt="The year in this cell is automatically updated. Select another year in cell K3 of the January worksheet to change the year" sqref="C1" xr:uid="{3A4E290F-6134-4539-A45D-9C6B0C71CC5F}"/>
  </dataValidations>
  <printOptions horizontalCentered="1" verticalCentered="1"/>
  <pageMargins left="0.7" right="0.7" top="0.75" bottom="0.75" header="0.3" footer="0.3"/>
  <pageSetup scale="89" orientation="landscape" r:id="rId1"/>
  <headerFooter differentFirst="1">
    <oddFooter>Page &amp;P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6" tint="-0.249977111117893"/>
    <pageSetUpPr fitToPage="1"/>
  </sheetPr>
  <dimension ref="B1:H14"/>
  <sheetViews>
    <sheetView showGridLines="0" zoomScaleNormal="100" workbookViewId="0"/>
  </sheetViews>
  <sheetFormatPr defaultColWidth="8.88671875" defaultRowHeight="14.25" x14ac:dyDescent="0.2"/>
  <cols>
    <col min="1" max="1" width="2.88671875" customWidth="1"/>
    <col min="2" max="2" width="18.44140625" customWidth="1"/>
    <col min="3" max="8" width="17.88671875" customWidth="1"/>
    <col min="9" max="9" width="2.88671875" customWidth="1"/>
  </cols>
  <sheetData>
    <row r="1" spans="2:8" ht="59.25" customHeight="1" x14ac:dyDescent="0.2">
      <c r="B1" s="58" t="str">
        <f>"December "&amp;CalendarYear</f>
        <v>December 2024</v>
      </c>
      <c r="C1" s="59"/>
      <c r="D1" s="59"/>
      <c r="E1" s="60"/>
      <c r="F1" s="60"/>
      <c r="G1" s="60"/>
      <c r="H1" s="61"/>
    </row>
    <row r="2" spans="2:8" ht="21.75" customHeight="1" x14ac:dyDescent="0.2">
      <c r="B2" s="5" t="str">
        <f>IF(WeekStart="SUNDAY", "SUNDAY","MONDAY")</f>
        <v>SUNDAY</v>
      </c>
      <c r="C2" s="5" t="str">
        <f t="shared" ref="C2:H2" si="0">UPPER(TEXT(C3,"dddd"))</f>
        <v>MONDAY</v>
      </c>
      <c r="D2" s="5" t="str">
        <f t="shared" si="0"/>
        <v>TUESDAY</v>
      </c>
      <c r="E2" s="5" t="str">
        <f t="shared" si="0"/>
        <v>WEDNESDAY</v>
      </c>
      <c r="F2" s="5" t="str">
        <f t="shared" si="0"/>
        <v>THURSDAY</v>
      </c>
      <c r="G2" s="5" t="str">
        <f t="shared" si="0"/>
        <v>FRIDAY</v>
      </c>
      <c r="H2" s="5" t="str">
        <f t="shared" si="0"/>
        <v>SATURDAY</v>
      </c>
    </row>
    <row r="3" spans="2:8" ht="19.5" customHeight="1" x14ac:dyDescent="0.25">
      <c r="B3" s="11">
        <f t="array" ref="B3:H3">DaysAndWeeks+DATE(CalendarYear,12,1)-WEEKDAY(DATE(CalendarYear,12,1),(WeekStart="Monday")+1)+1</f>
        <v>45627</v>
      </c>
      <c r="C3" s="11">
        <v>45628</v>
      </c>
      <c r="D3" s="11">
        <v>45629</v>
      </c>
      <c r="E3" s="11">
        <v>45630</v>
      </c>
      <c r="F3" s="11">
        <v>45631</v>
      </c>
      <c r="G3" s="11">
        <v>45632</v>
      </c>
      <c r="H3" s="11">
        <v>45633</v>
      </c>
    </row>
    <row r="4" spans="2:8" ht="57.95" customHeight="1" x14ac:dyDescent="0.25">
      <c r="B4" s="11"/>
      <c r="C4" s="11"/>
      <c r="D4" s="11"/>
      <c r="E4" s="11"/>
      <c r="F4" s="11"/>
      <c r="G4" s="11"/>
      <c r="H4" s="11"/>
    </row>
    <row r="5" spans="2:8" ht="19.5" customHeight="1" x14ac:dyDescent="0.2">
      <c r="B5" s="9">
        <f t="array" ref="B5:H5">DaysAndWeeks+DATE(CalendarYear,12,1)-WEEKDAY(DATE(CalendarYear,12,1),(WeekStart="Monday")+1)+8</f>
        <v>45634</v>
      </c>
      <c r="C5" s="9">
        <v>45635</v>
      </c>
      <c r="D5" s="9">
        <v>45636</v>
      </c>
      <c r="E5" s="9">
        <v>45637</v>
      </c>
      <c r="F5" s="9">
        <v>45638</v>
      </c>
      <c r="G5" s="9">
        <v>45639</v>
      </c>
      <c r="H5" s="9">
        <v>45640</v>
      </c>
    </row>
    <row r="6" spans="2:8" ht="57.95" customHeight="1" x14ac:dyDescent="0.2">
      <c r="B6" s="9"/>
      <c r="C6" s="9"/>
      <c r="D6" s="9"/>
      <c r="E6" s="9"/>
      <c r="F6" s="9"/>
      <c r="G6" s="9"/>
      <c r="H6" s="9"/>
    </row>
    <row r="7" spans="2:8" ht="19.5" customHeight="1" x14ac:dyDescent="0.25">
      <c r="B7" s="11">
        <f t="array" ref="B7:H7">DaysAndWeeks+DATE(CalendarYear,12,1)-WEEKDAY(DATE(CalendarYear,12,1),(WeekStart="Monday")+1)+15</f>
        <v>45641</v>
      </c>
      <c r="C7" s="11">
        <v>45642</v>
      </c>
      <c r="D7" s="11">
        <v>45643</v>
      </c>
      <c r="E7" s="11">
        <v>45644</v>
      </c>
      <c r="F7" s="11">
        <v>45645</v>
      </c>
      <c r="G7" s="11">
        <v>45646</v>
      </c>
      <c r="H7" s="11">
        <v>45647</v>
      </c>
    </row>
    <row r="8" spans="2:8" ht="57.95" customHeight="1" x14ac:dyDescent="0.25">
      <c r="B8" s="11"/>
      <c r="C8" s="11"/>
      <c r="D8" s="11"/>
      <c r="E8" s="11"/>
      <c r="F8" s="11"/>
      <c r="G8" s="11"/>
      <c r="H8" s="11"/>
    </row>
    <row r="9" spans="2:8" ht="19.5" customHeight="1" x14ac:dyDescent="0.2">
      <c r="B9" s="9">
        <f t="array" ref="B9:H9">DaysAndWeeks+DATE(CalendarYear,12,1)-WEEKDAY(DATE(CalendarYear,12,1),(WeekStart="Monday")+1)+22</f>
        <v>45648</v>
      </c>
      <c r="C9" s="9">
        <v>45649</v>
      </c>
      <c r="D9" s="9">
        <v>45650</v>
      </c>
      <c r="E9" s="9">
        <v>45651</v>
      </c>
      <c r="F9" s="9">
        <v>45652</v>
      </c>
      <c r="G9" s="9">
        <v>45653</v>
      </c>
      <c r="H9" s="9">
        <v>45654</v>
      </c>
    </row>
    <row r="10" spans="2:8" ht="57.95" customHeight="1" x14ac:dyDescent="0.2">
      <c r="B10" s="9"/>
      <c r="C10" s="9"/>
      <c r="D10" s="9"/>
      <c r="E10" s="9"/>
      <c r="F10" s="9"/>
      <c r="G10" s="9"/>
      <c r="H10" s="9"/>
    </row>
    <row r="11" spans="2:8" ht="19.5" customHeight="1" x14ac:dyDescent="0.25">
      <c r="B11" s="11">
        <f t="array" ref="B11:H11">DaysAndWeeks+DATE(CalendarYear,12,1)-WEEKDAY(DATE(CalendarYear,12,1),(WeekStart="Monday")+1)+29</f>
        <v>45655</v>
      </c>
      <c r="C11" s="11">
        <v>45656</v>
      </c>
      <c r="D11" s="11">
        <v>45657</v>
      </c>
      <c r="E11" s="11">
        <v>45658</v>
      </c>
      <c r="F11" s="11">
        <v>45659</v>
      </c>
      <c r="G11" s="11">
        <v>45660</v>
      </c>
      <c r="H11" s="11">
        <v>45661</v>
      </c>
    </row>
    <row r="12" spans="2:8" ht="57.95" customHeight="1" x14ac:dyDescent="0.25">
      <c r="B12" s="11"/>
      <c r="C12" s="11"/>
      <c r="D12" s="11"/>
      <c r="E12" s="11"/>
      <c r="F12" s="11"/>
      <c r="G12" s="11"/>
      <c r="H12" s="11"/>
    </row>
    <row r="13" spans="2:8" ht="19.5" customHeight="1" x14ac:dyDescent="0.2">
      <c r="B13" s="9">
        <f t="array" ref="B13:C13">DaysAndWeeks+DATE(CalendarYear,12,1)-WEEKDAY(DATE(CalendarYear,12,1),(WeekStart="Monday")+1)+36</f>
        <v>45662</v>
      </c>
      <c r="C13" s="9">
        <v>45663</v>
      </c>
      <c r="D13" s="7" t="s">
        <v>1</v>
      </c>
      <c r="E13" s="89"/>
      <c r="F13" s="89"/>
      <c r="G13" s="89"/>
      <c r="H13" s="90"/>
    </row>
    <row r="14" spans="2:8" ht="57.95" customHeight="1" x14ac:dyDescent="0.2">
      <c r="B14" s="9"/>
      <c r="C14" s="9"/>
      <c r="D14" s="8"/>
      <c r="E14" s="91"/>
      <c r="F14" s="91"/>
      <c r="G14" s="91"/>
      <c r="H14" s="92"/>
    </row>
  </sheetData>
  <mergeCells count="1">
    <mergeCell ref="E13:H14"/>
  </mergeCells>
  <conditionalFormatting sqref="B13:D13">
    <cfRule type="expression" dxfId="2" priority="1">
      <formula>AND(DAY(B13)&gt;=1,DAY(B13)&lt;=15)</formula>
    </cfRule>
  </conditionalFormatting>
  <conditionalFormatting sqref="B3:G3">
    <cfRule type="expression" dxfId="1" priority="3">
      <formula>DAY(B3)&gt;8</formula>
    </cfRule>
  </conditionalFormatting>
  <conditionalFormatting sqref="B11:H11">
    <cfRule type="expression" dxfId="0" priority="4">
      <formula>AND(DAY(B11)&gt;=1,DAY(B11)&lt;=15)</formula>
    </cfRule>
  </conditionalFormatting>
  <dataValidations count="9">
    <dataValidation allowBlank="1" showInputMessage="1" showErrorMessage="1" prompt="Automatically determined weekday" sqref="C2:H2" xr:uid="{00000000-0002-0000-0B00-000000000000}"/>
    <dataValidation allowBlank="1" showErrorMessage="1" prompt="The year in this cell is automatically updated based on the year entered in January worksheet. Calendar below has dates for previous and next month with lighter font shade" sqref="B1" xr:uid="{00000000-0002-0000-0B00-000001000000}"/>
    <dataValidation allowBlank="1" showInputMessage="1" showErrorMessage="1" prompt="This row &amp; rows 5, 7, 9, 11 &amp; 13 contain calendar days of the week. If this cell doesn’t contain the number 1, then it is a day from the previous month. Enter notes in cell E13" sqref="B3" xr:uid="{00000000-0002-0000-0B00-000002000000}"/>
    <dataValidation allowBlank="1" showInputMessage="1" showErrorMessage="1" prompt="This row contains the weekday names for this calendar. This cell contains the starting day of the week. To change the starting day, enter a new weekday in cell K4 of the January worksheet" sqref="B2" xr:uid="{00000000-0002-0000-0B00-000003000000}"/>
    <dataValidation allowBlank="1" showInputMessage="1" showErrorMessage="1" prompt="December month calendar" sqref="A1" xr:uid="{00000000-0002-0000-0B00-000005000000}"/>
    <dataValidation allowBlank="1" showInputMessage="1" showErrorMessage="1" prompt="Enter Notes in the cell at right" sqref="D13:D14" xr:uid="{00000000-0002-0000-0B00-000006000000}"/>
    <dataValidation allowBlank="1" showInputMessage="1" showErrorMessage="1" prompt="Enter Notes in this cell" sqref="E13:H14" xr:uid="{00000000-0002-0000-0B00-000007000000}"/>
    <dataValidation allowBlank="1" showInputMessage="1" showErrorMessage="1" prompt="This row &amp; rows 6, 8, 10, 12, &amp; 14 are cells for entering daily notes related to the calendar day in the cell above" sqref="B4" xr:uid="{00000000-0002-0000-0B00-000008000000}"/>
    <dataValidation allowBlank="1" showInputMessage="1" showErrorMessage="1" prompt="The year in this cell is automatically updated. Select another year in cell K3 of the January worksheet to change the year" sqref="C1" xr:uid="{0ED9C6F5-D117-4D38-BF48-93FAA0D1B91E}"/>
  </dataValidations>
  <printOptions horizontalCentered="1" verticalCentered="1"/>
  <pageMargins left="0.7" right="0.7" top="0.75" bottom="0.75" header="0.3" footer="0.3"/>
  <pageSetup scale="89" orientation="landscape" r:id="rId1"/>
  <headerFooter differentFirst="1">
    <oddFooter>Page &amp;P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6373AD-6547-46A2-8456-6351B4BFDA1A}">
  <dimension ref="A1"/>
  <sheetViews>
    <sheetView workbookViewId="0"/>
  </sheetViews>
  <sheetFormatPr defaultRowHeight="14.2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pageSetUpPr autoPageBreaks="0" fitToPage="1"/>
  </sheetPr>
  <dimension ref="A1:K14"/>
  <sheetViews>
    <sheetView showGridLines="0" zoomScaleNormal="100" workbookViewId="0">
      <selection activeCell="K9" sqref="K9"/>
    </sheetView>
  </sheetViews>
  <sheetFormatPr defaultColWidth="8.88671875" defaultRowHeight="14.25" x14ac:dyDescent="0.2"/>
  <cols>
    <col min="1" max="1" width="2.88671875" customWidth="1"/>
    <col min="2" max="2" width="18.44140625" customWidth="1"/>
    <col min="3" max="8" width="17.88671875" customWidth="1"/>
    <col min="9" max="9" width="2.88671875" customWidth="1"/>
    <col min="10" max="10" width="12.88671875" customWidth="1"/>
    <col min="11" max="11" width="13.88671875" customWidth="1"/>
  </cols>
  <sheetData>
    <row r="1" spans="1:11" s="1" customFormat="1" ht="60" customHeight="1" x14ac:dyDescent="0.2">
      <c r="A1"/>
      <c r="B1" s="17" t="str">
        <f>"January "&amp;CalendarYear</f>
        <v>January 2024</v>
      </c>
      <c r="C1" s="18"/>
      <c r="D1" s="18"/>
      <c r="E1" s="19"/>
      <c r="F1" s="19"/>
      <c r="G1" s="19"/>
      <c r="H1" s="20"/>
    </row>
    <row r="2" spans="1:11" s="2" customFormat="1" ht="21.75" customHeight="1" x14ac:dyDescent="0.2">
      <c r="A2"/>
      <c r="B2" s="5" t="str">
        <f>WeekStart</f>
        <v>SUNDAY</v>
      </c>
      <c r="C2" s="5" t="str">
        <f t="shared" ref="C2:H2" si="0">UPPER(TEXT(C3,"dddd"))</f>
        <v>MONDAY</v>
      </c>
      <c r="D2" s="5" t="str">
        <f>UPPER(TEXT(D3,"dddd"))</f>
        <v>TUESDAY</v>
      </c>
      <c r="E2" s="5" t="str">
        <f t="shared" si="0"/>
        <v>WEDNESDAY</v>
      </c>
      <c r="F2" s="5" t="str">
        <f t="shared" si="0"/>
        <v>THURSDAY</v>
      </c>
      <c r="G2" s="5" t="str">
        <f t="shared" si="0"/>
        <v>FRIDAY</v>
      </c>
      <c r="H2" s="5" t="str">
        <f t="shared" si="0"/>
        <v>SATURDAY</v>
      </c>
      <c r="J2" s="93" t="s">
        <v>4</v>
      </c>
      <c r="K2" s="93"/>
    </row>
    <row r="3" spans="1:11" s="3" customFormat="1" ht="19.5" customHeight="1" x14ac:dyDescent="0.25">
      <c r="A3"/>
      <c r="B3" s="11">
        <f t="array" ref="B3:H3">DaysAndWeeks+DATE(CalendarYear,1,1)-WEEKDAY(DATE(CalendarYear,1,1),(WeekStart="Monday")+1)+1</f>
        <v>45291</v>
      </c>
      <c r="C3" s="11">
        <v>45292</v>
      </c>
      <c r="D3" s="11">
        <v>45293</v>
      </c>
      <c r="E3" s="11">
        <v>45294</v>
      </c>
      <c r="F3" s="11">
        <v>45295</v>
      </c>
      <c r="G3" s="11">
        <v>45296</v>
      </c>
      <c r="H3" s="11">
        <v>45297</v>
      </c>
      <c r="J3" s="6" t="s">
        <v>2</v>
      </c>
      <c r="K3" s="12">
        <v>2024</v>
      </c>
    </row>
    <row r="4" spans="1:11" ht="57.95" customHeight="1" x14ac:dyDescent="0.25">
      <c r="B4" s="11"/>
      <c r="C4" s="11"/>
      <c r="D4" s="11"/>
      <c r="E4" s="11"/>
      <c r="F4" s="11"/>
      <c r="G4" s="11"/>
      <c r="H4" s="11"/>
      <c r="J4" s="13" t="s">
        <v>3</v>
      </c>
      <c r="K4" s="14" t="s">
        <v>0</v>
      </c>
    </row>
    <row r="5" spans="1:11" s="3" customFormat="1" ht="19.5" customHeight="1" x14ac:dyDescent="0.25">
      <c r="A5"/>
      <c r="B5" s="10">
        <f t="array" ref="B5:H5">DaysAndWeeks+DATE(CalendarYear,1,1)-WEEKDAY(DATE(CalendarYear,1,1),(WeekStart="Monday")+1)+8</f>
        <v>45298</v>
      </c>
      <c r="C5" s="10">
        <v>45299</v>
      </c>
      <c r="D5" s="10">
        <v>45300</v>
      </c>
      <c r="E5" s="10">
        <v>45301</v>
      </c>
      <c r="F5" s="10">
        <v>45302</v>
      </c>
      <c r="G5" s="10">
        <v>45303</v>
      </c>
      <c r="H5" s="10">
        <v>45304</v>
      </c>
    </row>
    <row r="6" spans="1:11" ht="57.95" customHeight="1" x14ac:dyDescent="0.25">
      <c r="B6" s="10"/>
      <c r="C6" s="10"/>
      <c r="D6" s="10"/>
      <c r="E6" s="10"/>
      <c r="F6" s="10"/>
      <c r="G6" s="10"/>
      <c r="H6" s="10"/>
      <c r="J6" s="4"/>
    </row>
    <row r="7" spans="1:11" s="3" customFormat="1" ht="19.5" customHeight="1" x14ac:dyDescent="0.25">
      <c r="A7"/>
      <c r="B7" s="11">
        <f t="array" ref="B7:H7">DaysAndWeeks+DATE(CalendarYear,1,1)-WEEKDAY(DATE(CalendarYear,1,1),(WeekStart="Monday")+1)+15</f>
        <v>45305</v>
      </c>
      <c r="C7" s="11">
        <v>45306</v>
      </c>
      <c r="D7" s="11">
        <v>45307</v>
      </c>
      <c r="E7" s="11">
        <v>45308</v>
      </c>
      <c r="F7" s="11">
        <v>45309</v>
      </c>
      <c r="G7" s="11">
        <v>45310</v>
      </c>
      <c r="H7" s="11">
        <v>45311</v>
      </c>
      <c r="J7" s="4"/>
    </row>
    <row r="8" spans="1:11" ht="57.95" customHeight="1" x14ac:dyDescent="0.25">
      <c r="B8" s="11"/>
      <c r="C8" s="11"/>
      <c r="D8" s="11"/>
      <c r="E8" s="11"/>
      <c r="F8" s="11"/>
      <c r="G8" s="11"/>
      <c r="H8" s="11"/>
    </row>
    <row r="9" spans="1:11" s="3" customFormat="1" ht="19.5" customHeight="1" x14ac:dyDescent="0.2">
      <c r="A9"/>
      <c r="B9" s="9">
        <f t="array" ref="B9:H9">DaysAndWeeks+DATE(CalendarYear,1,1)-WEEKDAY(DATE(CalendarYear,1,1),(WeekStart="Monday")+1)+22</f>
        <v>45312</v>
      </c>
      <c r="C9" s="9">
        <v>45313</v>
      </c>
      <c r="D9" s="9">
        <v>45314</v>
      </c>
      <c r="E9" s="9">
        <v>45315</v>
      </c>
      <c r="F9" s="9">
        <v>45316</v>
      </c>
      <c r="G9" s="9">
        <v>45317</v>
      </c>
      <c r="H9" s="9">
        <v>45318</v>
      </c>
    </row>
    <row r="10" spans="1:11" ht="57.95" customHeight="1" x14ac:dyDescent="0.2">
      <c r="B10" s="9"/>
      <c r="C10" s="9"/>
      <c r="D10" s="9"/>
      <c r="E10" s="9"/>
      <c r="F10" s="9"/>
      <c r="G10" s="9"/>
      <c r="H10" s="9"/>
    </row>
    <row r="11" spans="1:11" s="3" customFormat="1" ht="19.5" customHeight="1" x14ac:dyDescent="0.25">
      <c r="A11"/>
      <c r="B11" s="11">
        <f t="array" ref="B11:H11">DaysAndWeeks+DATE(CalendarYear,1,1)-WEEKDAY(DATE(CalendarYear,1,1),(WeekStart="Monday")+1)+29</f>
        <v>45319</v>
      </c>
      <c r="C11" s="11">
        <v>45320</v>
      </c>
      <c r="D11" s="11">
        <v>45321</v>
      </c>
      <c r="E11" s="11">
        <v>45322</v>
      </c>
      <c r="F11" s="11">
        <v>45323</v>
      </c>
      <c r="G11" s="11">
        <v>45324</v>
      </c>
      <c r="H11" s="11">
        <v>45325</v>
      </c>
    </row>
    <row r="12" spans="1:11" ht="57.95" customHeight="1" x14ac:dyDescent="0.25">
      <c r="B12" s="11"/>
      <c r="C12" s="11"/>
      <c r="D12" s="11"/>
      <c r="E12" s="11"/>
      <c r="F12" s="11"/>
      <c r="G12" s="11"/>
      <c r="H12" s="11"/>
    </row>
    <row r="13" spans="1:11" s="3" customFormat="1" ht="19.5" customHeight="1" x14ac:dyDescent="0.2">
      <c r="A13"/>
      <c r="B13" s="9">
        <f t="array" ref="B13:C13">DaysAndWeeks+DATE(CalendarYear,1,1)-WEEKDAY(DATE(CalendarYear,1,1),(WeekStart="Monday")+1)+36</f>
        <v>45326</v>
      </c>
      <c r="C13" s="9">
        <v>45327</v>
      </c>
      <c r="D13" s="7" t="s">
        <v>1</v>
      </c>
      <c r="E13" s="89"/>
      <c r="F13" s="89"/>
      <c r="G13" s="89"/>
      <c r="H13" s="90"/>
    </row>
    <row r="14" spans="1:11" ht="57.95" customHeight="1" x14ac:dyDescent="0.2">
      <c r="B14" s="9"/>
      <c r="C14" s="9"/>
      <c r="D14" s="8"/>
      <c r="E14" s="91"/>
      <c r="F14" s="91"/>
      <c r="G14" s="91"/>
      <c r="H14" s="92"/>
    </row>
  </sheetData>
  <mergeCells count="2">
    <mergeCell ref="E13:H14"/>
    <mergeCell ref="J2:K2"/>
  </mergeCells>
  <phoneticPr fontId="1" type="noConversion"/>
  <conditionalFormatting sqref="B13:D13">
    <cfRule type="expression" dxfId="56" priority="1">
      <formula>AND(DAY(B13)&gt;=1,DAY(B13)&lt;=15)</formula>
    </cfRule>
  </conditionalFormatting>
  <conditionalFormatting sqref="B3:G3">
    <cfRule type="expression" dxfId="55" priority="24">
      <formula>DAY(B3)&gt;8</formula>
    </cfRule>
  </conditionalFormatting>
  <conditionalFormatting sqref="B11:H11">
    <cfRule type="expression" dxfId="54" priority="25">
      <formula>AND(DAY(B11)&gt;=1,DAY(B11)&lt;=15)</formula>
    </cfRule>
  </conditionalFormatting>
  <dataValidations count="14">
    <dataValidation type="list" errorStyle="warning" allowBlank="1" showInputMessage="1" showErrorMessage="1" error="Select a day from the list. Select CANCEL, then press ALT+DOWN ARROW to pick day from the drop-down list" prompt="Select week start day in this cell. Press ALT+DOWN ARROW to open the drop-down list, then press ENTER to select the week start day" sqref="K4" xr:uid="{00000000-0002-0000-0000-000000000000}">
      <formula1>"SUNDAY,MONDAY"</formula1>
    </dataValidation>
    <dataValidation allowBlank="1" showInputMessage="1" showErrorMessage="1" prompt="Create custom one-month calendars in this workbook. Customize the year and starting day of the week for all months with this January worksheet. Each month is on a separate worksheet" sqref="A1" xr:uid="{00000000-0002-0000-0000-000001000000}"/>
    <dataValidation allowBlank="1" showInputMessage="1" showErrorMessage="1" prompt="Enter year and select calendar start day in the cells below. These Calendar Settings cells will not print" sqref="J2" xr:uid="{00000000-0002-0000-0000-000003000000}"/>
    <dataValidation allowBlank="1" showInputMessage="1" showErrorMessage="1" prompt="Enter year in cell at right" sqref="J3" xr:uid="{00000000-0002-0000-0000-000004000000}"/>
    <dataValidation allowBlank="1" showInputMessage="1" showErrorMessage="1" prompt="Select week start day in cell at right" sqref="J4" xr:uid="{00000000-0002-0000-0000-000005000000}"/>
    <dataValidation allowBlank="1" showInputMessage="1" showErrorMessage="1" prompt="Enter year in this cell" sqref="K3" xr:uid="{00000000-0002-0000-0000-000006000000}"/>
    <dataValidation allowBlank="1" showInputMessage="1" showErrorMessage="1" prompt="This row contains the weekday names for this calendar. This cell contains the starting day of the week. To change the starting day, enter a new weekday in cell K4" sqref="B2" xr:uid="{00000000-0002-0000-0000-000007000000}"/>
    <dataValidation allowBlank="1" showInputMessage="1" showErrorMessage="1" prompt="This row &amp; rows 5, 7, 9, 11 &amp; 13 contain calendar days of the week. If this cell doesn’t contain the number 1, then it is a day from the previous month. Enter notes in cell E13" sqref="B3" xr:uid="{00000000-0002-0000-0000-000008000000}"/>
    <dataValidation allowBlank="1" showErrorMessage="1" prompt="The year in this cell is automatically updated based on the year entered in cell K2. Calendar below has dates for previous and next month with lighter font shade" sqref="B1" xr:uid="{00000000-0002-0000-0000-000009000000}"/>
    <dataValidation allowBlank="1" showInputMessage="1" showErrorMessage="1" prompt="Automatically determined weekday" sqref="C2:H2" xr:uid="{00000000-0002-0000-0000-00000A000000}"/>
    <dataValidation allowBlank="1" showInputMessage="1" showErrorMessage="1" prompt="This row &amp; rows 6, 8, 10, 12, &amp; 14 are cells for entering daily notes related to the calendar day in the cell above" sqref="B4" xr:uid="{00000000-0002-0000-0000-00000B000000}"/>
    <dataValidation allowBlank="1" showInputMessage="1" showErrorMessage="1" prompt="Enter Notes in this cell" sqref="E13:H14" xr:uid="{00000000-0002-0000-0000-00000C000000}"/>
    <dataValidation allowBlank="1" showInputMessage="1" showErrorMessage="1" prompt="Enter Notes in the cell at right" sqref="D13:D14" xr:uid="{00000000-0002-0000-0000-00000D000000}"/>
    <dataValidation allowBlank="1" showInputMessage="1" showErrorMessage="1" prompt="The year in this cell is automatically updated. Select another year in cell K3 to change the year" sqref="C1" xr:uid="{68DB1B5F-672F-42EA-B173-279D18DF96BF}"/>
  </dataValidations>
  <printOptions horizontalCentered="1" verticalCentered="1"/>
  <pageMargins left="0.7" right="0.7" top="0.75" bottom="0.75" header="0.3" footer="0.3"/>
  <pageSetup scale="89" orientation="landscape" r:id="rId1"/>
  <headerFooter differentFirst="1" alignWithMargins="0">
    <oddFooter>Page &amp;P of &amp;N</oddFooter>
  </headerFooter>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pageSetUpPr fitToPage="1"/>
  </sheetPr>
  <dimension ref="A1:H14"/>
  <sheetViews>
    <sheetView showGridLines="0" zoomScaleNormal="100" workbookViewId="0"/>
  </sheetViews>
  <sheetFormatPr defaultColWidth="8.88671875" defaultRowHeight="14.25" x14ac:dyDescent="0.2"/>
  <cols>
    <col min="1" max="1" width="2.88671875" customWidth="1"/>
    <col min="2" max="2" width="18.44140625" customWidth="1"/>
    <col min="3" max="8" width="17.88671875" customWidth="1"/>
    <col min="9" max="9" width="2.88671875" customWidth="1"/>
    <col min="10" max="10" width="10.5546875" customWidth="1"/>
  </cols>
  <sheetData>
    <row r="1" spans="1:8" s="1" customFormat="1" ht="59.25" customHeight="1" x14ac:dyDescent="0.2">
      <c r="A1"/>
      <c r="B1" s="25" t="str">
        <f>"February "&amp;CalendarYear</f>
        <v>February 2024</v>
      </c>
      <c r="C1" s="26"/>
      <c r="D1" s="26"/>
      <c r="E1" s="27"/>
      <c r="F1" s="27"/>
      <c r="G1" s="27"/>
      <c r="H1" s="28"/>
    </row>
    <row r="2" spans="1:8" s="2" customFormat="1" ht="21.75" customHeight="1" x14ac:dyDescent="0.2">
      <c r="A2"/>
      <c r="B2" s="5" t="str">
        <f>IF(WeekStart="SUNDAY", "SUNDAY","MONDAY")</f>
        <v>SUNDAY</v>
      </c>
      <c r="C2" s="5" t="str">
        <f t="shared" ref="C2:H2" si="0">UPPER(TEXT(C3,"dddd"))</f>
        <v>MONDAY</v>
      </c>
      <c r="D2" s="5" t="str">
        <f t="shared" si="0"/>
        <v>TUESDAY</v>
      </c>
      <c r="E2" s="5" t="str">
        <f t="shared" si="0"/>
        <v>WEDNESDAY</v>
      </c>
      <c r="F2" s="5" t="str">
        <f t="shared" si="0"/>
        <v>THURSDAY</v>
      </c>
      <c r="G2" s="5" t="str">
        <f t="shared" si="0"/>
        <v>FRIDAY</v>
      </c>
      <c r="H2" s="5" t="str">
        <f t="shared" si="0"/>
        <v>SATURDAY</v>
      </c>
    </row>
    <row r="3" spans="1:8" s="3" customFormat="1" ht="19.5" customHeight="1" x14ac:dyDescent="0.25">
      <c r="A3"/>
      <c r="B3" s="11">
        <f t="array" ref="B3:H3">DaysAndWeeks+DATE(CalendarYear,2,1)-WEEKDAY(DATE(CalendarYear,2,1),(WeekStart="Monday")+1)+1</f>
        <v>45319</v>
      </c>
      <c r="C3" s="11">
        <v>45320</v>
      </c>
      <c r="D3" s="11">
        <v>45321</v>
      </c>
      <c r="E3" s="11">
        <v>45322</v>
      </c>
      <c r="F3" s="11">
        <v>45323</v>
      </c>
      <c r="G3" s="11">
        <v>45324</v>
      </c>
      <c r="H3" s="11">
        <v>45325</v>
      </c>
    </row>
    <row r="4" spans="1:8" ht="57.95" customHeight="1" x14ac:dyDescent="0.25">
      <c r="B4" s="11"/>
      <c r="C4" s="11"/>
      <c r="D4" s="11"/>
      <c r="E4" s="11"/>
      <c r="F4" s="11"/>
      <c r="G4" s="11"/>
      <c r="H4" s="11"/>
    </row>
    <row r="5" spans="1:8" s="3" customFormat="1" ht="19.5" customHeight="1" x14ac:dyDescent="0.2">
      <c r="A5"/>
      <c r="B5" s="9">
        <f t="array" ref="B5:H5">DaysAndWeeks+DATE(CalendarYear,2,1)-WEEKDAY(DATE(CalendarYear,2,1),(WeekStart="Monday")+1)+8</f>
        <v>45326</v>
      </c>
      <c r="C5" s="9">
        <v>45327</v>
      </c>
      <c r="D5" s="9">
        <v>45328</v>
      </c>
      <c r="E5" s="9">
        <v>45329</v>
      </c>
      <c r="F5" s="9">
        <v>45330</v>
      </c>
      <c r="G5" s="9">
        <v>45331</v>
      </c>
      <c r="H5" s="9">
        <v>45332</v>
      </c>
    </row>
    <row r="6" spans="1:8" ht="57.95" customHeight="1" x14ac:dyDescent="0.2">
      <c r="B6" s="9"/>
      <c r="C6" s="9"/>
      <c r="D6" s="9"/>
      <c r="E6" s="9"/>
      <c r="F6" s="9"/>
      <c r="G6" s="9"/>
      <c r="H6" s="9"/>
    </row>
    <row r="7" spans="1:8" s="3" customFormat="1" ht="19.5" customHeight="1" x14ac:dyDescent="0.25">
      <c r="A7"/>
      <c r="B7" s="11">
        <f t="array" ref="B7:H7">DaysAndWeeks+DATE(CalendarYear,2,1)-WEEKDAY(DATE(CalendarYear,2,1),(WeekStart="Monday")+1)+15</f>
        <v>45333</v>
      </c>
      <c r="C7" s="11">
        <v>45334</v>
      </c>
      <c r="D7" s="11">
        <v>45335</v>
      </c>
      <c r="E7" s="11">
        <v>45336</v>
      </c>
      <c r="F7" s="11">
        <v>45337</v>
      </c>
      <c r="G7" s="11">
        <v>45338</v>
      </c>
      <c r="H7" s="11">
        <v>45339</v>
      </c>
    </row>
    <row r="8" spans="1:8" ht="57.95" customHeight="1" x14ac:dyDescent="0.25">
      <c r="B8" s="11"/>
      <c r="C8" s="11"/>
      <c r="D8" s="11"/>
      <c r="E8" s="11"/>
      <c r="F8" s="11"/>
      <c r="G8" s="11"/>
      <c r="H8" s="11"/>
    </row>
    <row r="9" spans="1:8" s="3" customFormat="1" ht="19.5" customHeight="1" x14ac:dyDescent="0.2">
      <c r="A9"/>
      <c r="B9" s="9">
        <f t="array" ref="B9:H9">DaysAndWeeks+DATE(CalendarYear,2,1)-WEEKDAY(DATE(CalendarYear,2,1),(WeekStart="Monday")+1)+22</f>
        <v>45340</v>
      </c>
      <c r="C9" s="9">
        <v>45341</v>
      </c>
      <c r="D9" s="9">
        <v>45342</v>
      </c>
      <c r="E9" s="9">
        <v>45343</v>
      </c>
      <c r="F9" s="9">
        <v>45344</v>
      </c>
      <c r="G9" s="9">
        <v>45345</v>
      </c>
      <c r="H9" s="9">
        <v>45346</v>
      </c>
    </row>
    <row r="10" spans="1:8" ht="57.95" customHeight="1" x14ac:dyDescent="0.2">
      <c r="B10" s="9"/>
      <c r="C10" s="9"/>
      <c r="D10" s="9"/>
      <c r="E10" s="9"/>
      <c r="F10" s="9"/>
      <c r="G10" s="9"/>
      <c r="H10" s="9"/>
    </row>
    <row r="11" spans="1:8" s="3" customFormat="1" ht="19.5" customHeight="1" x14ac:dyDescent="0.25">
      <c r="A11"/>
      <c r="B11" s="11">
        <f t="array" ref="B11:H11">DaysAndWeeks+DATE(CalendarYear,2,1)-WEEKDAY(DATE(CalendarYear,2,1),(WeekStart="Monday")+1)+29</f>
        <v>45347</v>
      </c>
      <c r="C11" s="11">
        <v>45348</v>
      </c>
      <c r="D11" s="11">
        <v>45349</v>
      </c>
      <c r="E11" s="11">
        <v>45350</v>
      </c>
      <c r="F11" s="11">
        <v>45351</v>
      </c>
      <c r="G11" s="11">
        <v>45352</v>
      </c>
      <c r="H11" s="11">
        <v>45353</v>
      </c>
    </row>
    <row r="12" spans="1:8" ht="57.95" customHeight="1" x14ac:dyDescent="0.25">
      <c r="B12" s="11"/>
      <c r="C12" s="11"/>
      <c r="D12" s="11"/>
      <c r="E12" s="11"/>
      <c r="F12" s="11"/>
      <c r="G12" s="11"/>
      <c r="H12" s="11"/>
    </row>
    <row r="13" spans="1:8" s="3" customFormat="1" ht="19.5" customHeight="1" x14ac:dyDescent="0.2">
      <c r="A13"/>
      <c r="B13" s="9">
        <f t="array" ref="B13:C13">DaysAndWeeks+DATE(CalendarYear,2,1)-WEEKDAY(DATE(CalendarYear,2,1),(WeekStart="Monday")+1)+36</f>
        <v>45354</v>
      </c>
      <c r="C13" s="9">
        <v>45355</v>
      </c>
      <c r="D13" s="7" t="s">
        <v>1</v>
      </c>
      <c r="E13" s="89"/>
      <c r="F13" s="89"/>
      <c r="G13" s="89"/>
      <c r="H13" s="90"/>
    </row>
    <row r="14" spans="1:8" ht="57.95" customHeight="1" x14ac:dyDescent="0.2">
      <c r="B14" s="9"/>
      <c r="C14" s="9"/>
      <c r="D14" s="8"/>
      <c r="E14" s="91"/>
      <c r="F14" s="91"/>
      <c r="G14" s="91"/>
      <c r="H14" s="92"/>
    </row>
  </sheetData>
  <mergeCells count="1">
    <mergeCell ref="E13:H14"/>
  </mergeCells>
  <conditionalFormatting sqref="B13:D13">
    <cfRule type="expression" dxfId="53" priority="1">
      <formula>AND(DAY(B13)&gt;=1,DAY(B13)&lt;=15)</formula>
    </cfRule>
  </conditionalFormatting>
  <conditionalFormatting sqref="B3:G3">
    <cfRule type="expression" dxfId="52" priority="3">
      <formula>DAY(B3)&gt;8</formula>
    </cfRule>
  </conditionalFormatting>
  <conditionalFormatting sqref="B11:H11">
    <cfRule type="expression" dxfId="51" priority="4">
      <formula>AND(DAY(B11)&gt;=1,DAY(B11)&lt;=15)</formula>
    </cfRule>
  </conditionalFormatting>
  <dataValidations count="9">
    <dataValidation allowBlank="1" showInputMessage="1" showErrorMessage="1" prompt="Automatically determined weekday" sqref="C2:H2" xr:uid="{00000000-0002-0000-0100-000000000000}"/>
    <dataValidation allowBlank="1" showErrorMessage="1" prompt="The year in this cell is automatically updated based on the year entered in January worksheet. Calendar below has dates for previous and next month with lighter font shade" sqref="B1" xr:uid="{00000000-0002-0000-0100-000001000000}"/>
    <dataValidation allowBlank="1" showInputMessage="1" showErrorMessage="1" prompt="This row &amp; rows 5, 7, 9, 11 &amp; 13 contain calendar days of the week. If this cell doesn’t contain the number 1, then it is a day from the previous month. Enter notes in cell E13" sqref="B3" xr:uid="{00000000-0002-0000-0100-000002000000}"/>
    <dataValidation allowBlank="1" showInputMessage="1" showErrorMessage="1" prompt="This row contains the weekday names for this calendar. This cell contains the starting day of the week. To change the starting day, enter a new weekday in cell K4 of the January worksheet" sqref="B2" xr:uid="{00000000-0002-0000-0100-000003000000}"/>
    <dataValidation allowBlank="1" showInputMessage="1" showErrorMessage="1" prompt="February month calendar" sqref="A1" xr:uid="{00000000-0002-0000-0100-000005000000}"/>
    <dataValidation allowBlank="1" showInputMessage="1" showErrorMessage="1" prompt="Enter Notes in the cell at right" sqref="D13:D14" xr:uid="{00000000-0002-0000-0100-000006000000}"/>
    <dataValidation allowBlank="1" showInputMessage="1" showErrorMessage="1" prompt="Enter Notes in this cell" sqref="E13:H14" xr:uid="{00000000-0002-0000-0100-000007000000}"/>
    <dataValidation allowBlank="1" showInputMessage="1" showErrorMessage="1" prompt="This row &amp; rows 6, 8, 10, 12, &amp; 14 are cells for entering daily notes related to the calendar day in the cell above" sqref="B4" xr:uid="{00000000-0002-0000-0100-000008000000}"/>
    <dataValidation allowBlank="1" showInputMessage="1" showErrorMessage="1" prompt="The year in this cell is automatically updated. Select another year in cell K3 of the January worksheet to change the year" sqref="C1" xr:uid="{B76B5EE0-7A31-4E98-9046-DEB20A06C325}"/>
  </dataValidations>
  <printOptions horizontalCentered="1" verticalCentered="1"/>
  <pageMargins left="0.7" right="0.7" top="0.75" bottom="0.75" header="0.3" footer="0.3"/>
  <pageSetup scale="89" orientation="landscape" r:id="rId1"/>
  <headerFooter differentFirst="1">
    <oddFoote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tint="0.39997558519241921"/>
    <pageSetUpPr fitToPage="1"/>
  </sheetPr>
  <dimension ref="B1:H26"/>
  <sheetViews>
    <sheetView showGridLines="0" tabSelected="1" zoomScaleNormal="100" workbookViewId="0">
      <selection activeCell="E16" sqref="E16"/>
    </sheetView>
  </sheetViews>
  <sheetFormatPr defaultColWidth="8.88671875" defaultRowHeight="14.25" x14ac:dyDescent="0.2"/>
  <cols>
    <col min="1" max="1" width="2.88671875" customWidth="1"/>
    <col min="2" max="2" width="27.6640625" customWidth="1"/>
    <col min="3" max="3" width="17.88671875" customWidth="1"/>
    <col min="4" max="4" width="20.33203125" customWidth="1"/>
    <col min="5" max="5" width="14.77734375" customWidth="1"/>
    <col min="6" max="6" width="14.88671875" customWidth="1"/>
    <col min="7" max="8" width="17.88671875" customWidth="1"/>
    <col min="9" max="9" width="2.88671875" customWidth="1"/>
    <col min="10" max="10" width="10.5546875" customWidth="1"/>
  </cols>
  <sheetData>
    <row r="1" spans="2:8" ht="59.25" customHeight="1" x14ac:dyDescent="0.2">
      <c r="B1" s="31" t="str">
        <f>"March "&amp;CalendarYear</f>
        <v>March 2024</v>
      </c>
      <c r="C1" s="32"/>
      <c r="D1" s="32"/>
      <c r="E1" s="33"/>
      <c r="F1" s="33"/>
      <c r="G1" s="33"/>
      <c r="H1" s="34"/>
    </row>
    <row r="2" spans="2:8" ht="21.75" customHeight="1" x14ac:dyDescent="0.2">
      <c r="B2" s="5" t="str">
        <f>IF(WeekStart="SUNDAY", "SUNDAY","MONDAY")</f>
        <v>SUNDAY</v>
      </c>
      <c r="C2" s="5" t="str">
        <f t="shared" ref="C2:H2" si="0">UPPER(TEXT(C3,"dddd"))</f>
        <v>MONDAY</v>
      </c>
      <c r="D2" s="5" t="str">
        <f t="shared" si="0"/>
        <v>TUESDAY</v>
      </c>
      <c r="E2" s="5" t="str">
        <f t="shared" si="0"/>
        <v>WEDNESDAY</v>
      </c>
      <c r="F2" s="5" t="str">
        <f t="shared" si="0"/>
        <v>THURSDAY</v>
      </c>
      <c r="G2" s="5" t="str">
        <f t="shared" si="0"/>
        <v>FRIDAY</v>
      </c>
      <c r="H2" s="5" t="str">
        <f t="shared" si="0"/>
        <v>SATURDAY</v>
      </c>
    </row>
    <row r="3" spans="2:8" ht="19.5" customHeight="1" x14ac:dyDescent="0.25">
      <c r="B3" s="11">
        <f t="array" ref="B3:H3">DaysAndWeeks+DATE(CalendarYear,3,1)-WEEKDAY(DATE(CalendarYear,3,1),(WeekStart="Monday")+1)+1</f>
        <v>45347</v>
      </c>
      <c r="C3" s="11">
        <v>45348</v>
      </c>
      <c r="D3" s="11">
        <v>45349</v>
      </c>
      <c r="E3" s="11">
        <v>45350</v>
      </c>
      <c r="F3" s="11">
        <v>45351</v>
      </c>
      <c r="G3" s="11">
        <v>45352</v>
      </c>
      <c r="H3" s="11">
        <v>45353</v>
      </c>
    </row>
    <row r="4" spans="2:8" ht="57.95" customHeight="1" x14ac:dyDescent="0.25">
      <c r="H4" s="11"/>
    </row>
    <row r="5" spans="2:8" x14ac:dyDescent="0.2">
      <c r="B5" s="9">
        <f t="array" ref="B5:H5">DaysAndWeeks+DATE(CalendarYear,3,1)-WEEKDAY(DATE(CalendarYear,3,1),(WeekStart="Monday")+1)+8</f>
        <v>45354</v>
      </c>
      <c r="C5" s="9">
        <v>45355</v>
      </c>
      <c r="D5" s="9">
        <v>45356</v>
      </c>
      <c r="E5" s="9">
        <v>45357</v>
      </c>
      <c r="F5" s="9">
        <v>45358</v>
      </c>
      <c r="G5" s="9">
        <v>45359</v>
      </c>
      <c r="H5" s="9">
        <v>45360</v>
      </c>
    </row>
    <row r="6" spans="2:8" x14ac:dyDescent="0.2">
      <c r="B6" s="9" t="s">
        <v>117</v>
      </c>
      <c r="C6" s="9"/>
      <c r="D6" s="9" t="s">
        <v>124</v>
      </c>
      <c r="E6" s="9" t="s">
        <v>122</v>
      </c>
      <c r="F6" s="9" t="s">
        <v>120</v>
      </c>
      <c r="G6" s="9"/>
      <c r="H6" s="9" t="s">
        <v>116</v>
      </c>
    </row>
    <row r="7" spans="2:8" x14ac:dyDescent="0.2">
      <c r="B7" s="9" t="s">
        <v>118</v>
      </c>
      <c r="C7" s="9"/>
      <c r="D7" s="9" t="s">
        <v>125</v>
      </c>
      <c r="E7" s="9" t="s">
        <v>44</v>
      </c>
      <c r="F7" s="9" t="s">
        <v>13</v>
      </c>
      <c r="G7" s="9" t="s">
        <v>154</v>
      </c>
      <c r="H7" s="9"/>
    </row>
    <row r="8" spans="2:8" x14ac:dyDescent="0.2">
      <c r="B8" s="9" t="s">
        <v>151</v>
      </c>
      <c r="C8" s="9"/>
      <c r="D8" s="9" t="s">
        <v>20</v>
      </c>
      <c r="E8" s="9" t="s">
        <v>123</v>
      </c>
      <c r="F8" s="9" t="s">
        <v>121</v>
      </c>
      <c r="G8" s="9" t="s">
        <v>20</v>
      </c>
      <c r="H8" s="9"/>
    </row>
    <row r="9" spans="2:8" ht="21" customHeight="1" x14ac:dyDescent="0.2">
      <c r="B9" s="9" t="s">
        <v>147</v>
      </c>
      <c r="C9" s="9"/>
      <c r="D9" s="9" t="s">
        <v>126</v>
      </c>
      <c r="E9" s="9" t="s">
        <v>49</v>
      </c>
      <c r="F9" s="9" t="s">
        <v>119</v>
      </c>
      <c r="G9" s="9"/>
      <c r="H9" s="9"/>
    </row>
    <row r="10" spans="2:8" ht="19.5" customHeight="1" x14ac:dyDescent="0.25">
      <c r="B10" s="11">
        <f t="array" ref="B10:H10">DaysAndWeeks+DATE(CalendarYear,3,1)-WEEKDAY(DATE(CalendarYear,3,1),(WeekStart="Monday")+1)+15</f>
        <v>45361</v>
      </c>
      <c r="C10" s="11">
        <v>45362</v>
      </c>
      <c r="D10" s="11">
        <v>45363</v>
      </c>
      <c r="E10" s="11">
        <v>45364</v>
      </c>
      <c r="F10" s="11">
        <v>45365</v>
      </c>
      <c r="G10" s="11">
        <v>45366</v>
      </c>
      <c r="H10" s="11">
        <v>45367</v>
      </c>
    </row>
    <row r="11" spans="2:8" ht="19.5" customHeight="1" x14ac:dyDescent="0.2">
      <c r="B11" s="74" t="s">
        <v>128</v>
      </c>
      <c r="C11" s="74"/>
      <c r="D11" s="74" t="s">
        <v>52</v>
      </c>
      <c r="E11" s="74" t="s">
        <v>50</v>
      </c>
      <c r="F11" s="74" t="s">
        <v>157</v>
      </c>
      <c r="G11" s="74"/>
      <c r="H11" s="74" t="s">
        <v>116</v>
      </c>
    </row>
    <row r="12" spans="2:8" ht="19.5" customHeight="1" x14ac:dyDescent="0.2">
      <c r="B12" s="74" t="s">
        <v>127</v>
      </c>
      <c r="C12" s="74"/>
      <c r="D12" s="74" t="s">
        <v>129</v>
      </c>
      <c r="E12" s="74" t="s">
        <v>131</v>
      </c>
      <c r="F12" s="74" t="s">
        <v>133</v>
      </c>
      <c r="G12" s="77" t="s">
        <v>154</v>
      </c>
    </row>
    <row r="13" spans="2:8" ht="19.5" customHeight="1" x14ac:dyDescent="0.2">
      <c r="B13" s="74" t="s">
        <v>135</v>
      </c>
      <c r="C13" s="74"/>
      <c r="D13" s="74" t="s">
        <v>20</v>
      </c>
      <c r="E13" s="74" t="s">
        <v>123</v>
      </c>
      <c r="F13" s="74" t="s">
        <v>42</v>
      </c>
      <c r="G13" s="74" t="s">
        <v>20</v>
      </c>
      <c r="H13" s="74"/>
    </row>
    <row r="14" spans="2:8" x14ac:dyDescent="0.2">
      <c r="B14" s="74"/>
      <c r="C14" s="74"/>
      <c r="D14" s="74" t="s">
        <v>130</v>
      </c>
      <c r="E14" s="74" t="s">
        <v>45</v>
      </c>
      <c r="F14" s="74" t="s">
        <v>119</v>
      </c>
      <c r="G14" s="74"/>
      <c r="H14" s="74"/>
    </row>
    <row r="15" spans="2:8" ht="19.5" customHeight="1" x14ac:dyDescent="0.2">
      <c r="B15" s="9">
        <f t="array" ref="B15:H15">DaysAndWeeks+DATE(CalendarYear,3,1)-WEEKDAY(DATE(CalendarYear,3,1),(WeekStart="Monday")+1)+22</f>
        <v>45368</v>
      </c>
      <c r="C15" s="9">
        <v>45369</v>
      </c>
      <c r="D15" s="9">
        <v>45370</v>
      </c>
      <c r="E15" s="9">
        <v>45371</v>
      </c>
      <c r="F15" s="9">
        <v>45372</v>
      </c>
      <c r="G15" s="9">
        <v>45373</v>
      </c>
      <c r="H15" s="9">
        <v>45374</v>
      </c>
    </row>
    <row r="16" spans="2:8" ht="19.5" customHeight="1" x14ac:dyDescent="0.2">
      <c r="B16" s="9" t="s">
        <v>152</v>
      </c>
      <c r="C16" s="9" t="s">
        <v>14</v>
      </c>
      <c r="D16" s="9" t="s">
        <v>124</v>
      </c>
      <c r="E16" s="9" t="s">
        <v>15</v>
      </c>
      <c r="F16" s="9" t="s">
        <v>124</v>
      </c>
      <c r="G16" s="9" t="s">
        <v>157</v>
      </c>
      <c r="H16" s="9" t="s">
        <v>116</v>
      </c>
    </row>
    <row r="17" spans="2:8" ht="19.5" customHeight="1" x14ac:dyDescent="0.2">
      <c r="B17" s="9" t="s">
        <v>136</v>
      </c>
      <c r="C17" s="9" t="s">
        <v>155</v>
      </c>
      <c r="D17" s="9" t="s">
        <v>32</v>
      </c>
      <c r="E17" s="9" t="s">
        <v>17</v>
      </c>
      <c r="F17" s="9" t="s">
        <v>140</v>
      </c>
      <c r="G17" s="9" t="s">
        <v>154</v>
      </c>
      <c r="H17" s="9"/>
    </row>
    <row r="18" spans="2:8" ht="19.5" customHeight="1" x14ac:dyDescent="0.2">
      <c r="B18" s="9" t="s">
        <v>137</v>
      </c>
      <c r="C18" s="9"/>
      <c r="D18" s="9" t="s">
        <v>20</v>
      </c>
      <c r="E18" s="9" t="s">
        <v>123</v>
      </c>
      <c r="F18" s="9" t="s">
        <v>141</v>
      </c>
      <c r="G18" s="9" t="s">
        <v>20</v>
      </c>
      <c r="H18" s="73"/>
    </row>
    <row r="19" spans="2:8" x14ac:dyDescent="0.2">
      <c r="B19" s="9" t="s">
        <v>138</v>
      </c>
      <c r="C19" s="9"/>
      <c r="D19" s="9" t="s">
        <v>130</v>
      </c>
      <c r="E19" s="9" t="s">
        <v>47</v>
      </c>
      <c r="F19" s="9" t="s">
        <v>18</v>
      </c>
      <c r="G19" s="9"/>
      <c r="H19" s="9"/>
    </row>
    <row r="20" spans="2:8" ht="19.5" customHeight="1" x14ac:dyDescent="0.25">
      <c r="B20" s="11">
        <f t="array" ref="B20:H20">DaysAndWeeks+DATE(CalendarYear,3,1)-WEEKDAY(DATE(CalendarYear,3,1),(WeekStart="Monday")+1)+29</f>
        <v>45375</v>
      </c>
      <c r="C20" s="11">
        <v>45376</v>
      </c>
      <c r="D20" s="11">
        <v>45377</v>
      </c>
      <c r="E20" s="11">
        <v>45378</v>
      </c>
      <c r="F20" s="11">
        <v>45379</v>
      </c>
      <c r="G20" s="11">
        <v>45380</v>
      </c>
      <c r="H20" s="11">
        <v>45381</v>
      </c>
    </row>
    <row r="21" spans="2:8" ht="19.5" customHeight="1" x14ac:dyDescent="0.2">
      <c r="B21" s="9" t="s">
        <v>142</v>
      </c>
      <c r="C21" s="9" t="s">
        <v>14</v>
      </c>
      <c r="D21" s="9" t="s">
        <v>52</v>
      </c>
      <c r="E21" s="9" t="s">
        <v>48</v>
      </c>
      <c r="F21" s="9" t="s">
        <v>41</v>
      </c>
      <c r="G21" s="9"/>
      <c r="H21" s="9" t="s">
        <v>116</v>
      </c>
    </row>
    <row r="22" spans="2:8" ht="19.5" customHeight="1" x14ac:dyDescent="0.2">
      <c r="B22" s="9" t="s">
        <v>153</v>
      </c>
      <c r="C22" s="9" t="s">
        <v>155</v>
      </c>
      <c r="D22" s="9" t="s">
        <v>125</v>
      </c>
      <c r="E22" s="9" t="s">
        <v>44</v>
      </c>
      <c r="F22" s="9" t="s">
        <v>129</v>
      </c>
      <c r="G22" s="9" t="s">
        <v>154</v>
      </c>
      <c r="H22" s="72"/>
    </row>
    <row r="23" spans="2:8" ht="19.5" customHeight="1" x14ac:dyDescent="0.2">
      <c r="B23" s="9" t="s">
        <v>143</v>
      </c>
      <c r="C23" s="9"/>
      <c r="D23" s="9" t="s">
        <v>20</v>
      </c>
      <c r="E23" s="9" t="s">
        <v>123</v>
      </c>
      <c r="F23" s="9" t="s">
        <v>145</v>
      </c>
      <c r="G23" s="9" t="s">
        <v>20</v>
      </c>
      <c r="H23" s="72"/>
    </row>
    <row r="24" spans="2:8" ht="19.5" customHeight="1" x14ac:dyDescent="0.2">
      <c r="B24" s="9" t="s">
        <v>144</v>
      </c>
      <c r="C24" s="9"/>
      <c r="D24" s="9" t="s">
        <v>134</v>
      </c>
      <c r="E24" s="9" t="s">
        <v>49</v>
      </c>
      <c r="F24" s="9" t="s">
        <v>146</v>
      </c>
      <c r="G24" s="73"/>
      <c r="H24" s="73"/>
    </row>
    <row r="25" spans="2:8" ht="19.5" customHeight="1" x14ac:dyDescent="0.2">
      <c r="B25" s="9">
        <f t="array" ref="B25:C25">DaysAndWeeks+DATE(CalendarYear,3,1)-WEEKDAY(DATE(CalendarYear,3,1),(WeekStart="Monday")+1)+36</f>
        <v>45382</v>
      </c>
      <c r="C25" s="9">
        <v>45383</v>
      </c>
      <c r="D25" s="7" t="s">
        <v>1</v>
      </c>
      <c r="E25" s="89"/>
      <c r="F25" s="89"/>
      <c r="G25" s="89"/>
      <c r="H25" s="90"/>
    </row>
    <row r="26" spans="2:8" ht="57.95" customHeight="1" x14ac:dyDescent="0.2">
      <c r="B26" s="9"/>
      <c r="C26" s="9"/>
      <c r="D26" s="8"/>
      <c r="E26" s="91"/>
      <c r="F26" s="91"/>
      <c r="G26" s="91"/>
      <c r="H26" s="92"/>
    </row>
  </sheetData>
  <mergeCells count="1">
    <mergeCell ref="E25:H26"/>
  </mergeCells>
  <conditionalFormatting sqref="B17:F17 H17 B20:H20 B23:F23 B25:D25 H23">
    <cfRule type="expression" dxfId="50" priority="8">
      <formula>AND(DAY(B17)&gt;=1,DAY(B17)&lt;=15)</formula>
    </cfRule>
  </conditionalFormatting>
  <conditionalFormatting sqref="B3:G3">
    <cfRule type="expression" dxfId="49" priority="2">
      <formula>DAY(B3)&gt;8</formula>
    </cfRule>
  </conditionalFormatting>
  <conditionalFormatting sqref="C22">
    <cfRule type="expression" dxfId="48" priority="1">
      <formula>AND(DAY(C22)&gt;=1,DAY(C22)&lt;=15)</formula>
    </cfRule>
  </conditionalFormatting>
  <dataValidations xWindow="142" yWindow="441" count="9">
    <dataValidation allowBlank="1" showInputMessage="1" showErrorMessage="1" prompt="This row &amp; rows 6, 8, 10, 12, &amp; 14 are cells for entering daily notes related to the calendar day in the cell above" sqref="B4" xr:uid="{D393F71E-24E4-4EB0-BDC1-6EB4E420AE1D}"/>
    <dataValidation allowBlank="1" showInputMessage="1" showErrorMessage="1" prompt="Enter Notes in this cell" sqref="E25:H26" xr:uid="{00000000-0002-0000-0200-000001000000}"/>
    <dataValidation allowBlank="1" showInputMessage="1" showErrorMessage="1" prompt="Enter Notes in the cell at right" sqref="D25:D26" xr:uid="{00000000-0002-0000-0200-000002000000}"/>
    <dataValidation allowBlank="1" showInputMessage="1" showErrorMessage="1" prompt="March month calendar" sqref="A1" xr:uid="{00000000-0002-0000-0200-000003000000}"/>
    <dataValidation allowBlank="1" showInputMessage="1" showErrorMessage="1" prompt="This row contains the weekday names for this calendar. This cell contains the starting day of the week. To change the starting day, enter a new weekday in cell K4 of the January worksheet" sqref="B2" xr:uid="{00000000-0002-0000-0200-000005000000}"/>
    <dataValidation allowBlank="1" showInputMessage="1" showErrorMessage="1" prompt="This row &amp; rows 5, 7, 9, 11 &amp; 13 contain calendar days of the week. If this cell doesn’t contain the number 1, then it is a day from the previous month. Enter notes in cell E13" sqref="B3" xr:uid="{00000000-0002-0000-0200-000006000000}"/>
    <dataValidation allowBlank="1" showErrorMessage="1" prompt="The year in this cell is automatically updated based on the year entered in January worksheet. Calendar below has dates for previous and next month with lighter font shade" sqref="B1" xr:uid="{00000000-0002-0000-0200-000007000000}"/>
    <dataValidation allowBlank="1" showInputMessage="1" showErrorMessage="1" prompt="Automatically determined weekday" sqref="C2:H2" xr:uid="{00000000-0002-0000-0200-000008000000}"/>
    <dataValidation allowBlank="1" showInputMessage="1" showErrorMessage="1" prompt="The year in this cell is automatically updated. Select another year in cell K3 of the January worksheet to change the year" sqref="C1" xr:uid="{C1995E01-AAE3-4041-A81C-0B13ED717A16}"/>
  </dataValidations>
  <printOptions horizontalCentered="1" verticalCentered="1"/>
  <pageMargins left="0.7" right="0.7" top="0.75" bottom="0.75" header="0.3" footer="0.3"/>
  <pageSetup scale="89" orientation="landscape" r:id="rId1"/>
  <headerFooter differentFirst="1">
    <oddFoote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4"/>
    <pageSetUpPr fitToPage="1"/>
  </sheetPr>
  <dimension ref="B1:H29"/>
  <sheetViews>
    <sheetView showGridLines="0" zoomScaleNormal="100" workbookViewId="0">
      <selection activeCell="G24" sqref="G24"/>
    </sheetView>
  </sheetViews>
  <sheetFormatPr defaultColWidth="8.88671875" defaultRowHeight="14.25" x14ac:dyDescent="0.2"/>
  <cols>
    <col min="1" max="1" width="2.88671875" customWidth="1"/>
    <col min="2" max="2" width="28.33203125" customWidth="1"/>
    <col min="3" max="3" width="19.88671875" customWidth="1"/>
    <col min="4" max="5" width="17.88671875" customWidth="1"/>
    <col min="6" max="6" width="19.44140625" customWidth="1"/>
    <col min="7" max="8" width="17.88671875" customWidth="1"/>
    <col min="9" max="9" width="2.88671875" customWidth="1"/>
    <col min="10" max="10" width="10.5546875" customWidth="1"/>
  </cols>
  <sheetData>
    <row r="1" spans="2:8" ht="59.25" customHeight="1" x14ac:dyDescent="0.2">
      <c r="B1" s="29" t="str">
        <f>"April "&amp;CalendarYear</f>
        <v>April 2024</v>
      </c>
      <c r="C1" s="15"/>
      <c r="D1" s="15"/>
      <c r="E1" s="16"/>
      <c r="F1" s="16"/>
      <c r="G1" s="16"/>
      <c r="H1" s="30"/>
    </row>
    <row r="2" spans="2:8" ht="21.75" customHeight="1" x14ac:dyDescent="0.2">
      <c r="B2" s="5" t="str">
        <f>IF(WeekStart="SUNDAY", "SUNDAY","MONDAY")</f>
        <v>SUNDAY</v>
      </c>
      <c r="C2" s="5" t="str">
        <f t="shared" ref="C2:H2" si="0">UPPER(TEXT(C3,"dddd"))</f>
        <v>MONDAY</v>
      </c>
      <c r="D2" s="5" t="str">
        <f t="shared" si="0"/>
        <v>TUESDAY</v>
      </c>
      <c r="E2" s="5" t="str">
        <f t="shared" si="0"/>
        <v>WEDNESDAY</v>
      </c>
      <c r="F2" s="5" t="str">
        <f t="shared" si="0"/>
        <v>THURSDAY</v>
      </c>
      <c r="G2" s="5" t="str">
        <f t="shared" si="0"/>
        <v>FRIDAY</v>
      </c>
      <c r="H2" s="5" t="str">
        <f t="shared" si="0"/>
        <v>SATURDAY</v>
      </c>
    </row>
    <row r="3" spans="2:8" ht="19.5" customHeight="1" x14ac:dyDescent="0.25">
      <c r="B3" s="75">
        <f t="array" ref="B3:H3">DaysAndWeeks+DATE(CalendarYear,4,1)-WEEKDAY(DATE(CalendarYear,4,1),(WeekStart="Monday")+1)+1</f>
        <v>45382</v>
      </c>
      <c r="C3" s="75">
        <v>45383</v>
      </c>
      <c r="D3" s="75">
        <v>45384</v>
      </c>
      <c r="E3" s="75">
        <v>45385</v>
      </c>
      <c r="F3" s="75">
        <v>45386</v>
      </c>
      <c r="G3" s="75">
        <v>45387</v>
      </c>
      <c r="H3" s="75">
        <v>45388</v>
      </c>
    </row>
    <row r="4" spans="2:8" x14ac:dyDescent="0.2">
      <c r="B4" s="76" t="s">
        <v>117</v>
      </c>
      <c r="C4" s="87" t="s">
        <v>124</v>
      </c>
      <c r="D4" s="76" t="s">
        <v>158</v>
      </c>
      <c r="E4" s="76" t="s">
        <v>122</v>
      </c>
      <c r="F4" s="76" t="s">
        <v>120</v>
      </c>
      <c r="G4" s="76"/>
      <c r="H4" s="76" t="s">
        <v>116</v>
      </c>
    </row>
    <row r="5" spans="2:8" x14ac:dyDescent="0.2">
      <c r="B5" s="76" t="s">
        <v>118</v>
      </c>
      <c r="C5" s="87" t="s">
        <v>155</v>
      </c>
      <c r="D5" s="76" t="s">
        <v>125</v>
      </c>
      <c r="E5" s="76" t="s">
        <v>44</v>
      </c>
      <c r="F5" s="76" t="s">
        <v>13</v>
      </c>
      <c r="G5" s="76" t="s">
        <v>155</v>
      </c>
      <c r="H5" s="76"/>
    </row>
    <row r="6" spans="2:8" x14ac:dyDescent="0.2">
      <c r="B6" s="76" t="s">
        <v>151</v>
      </c>
      <c r="C6" s="76"/>
      <c r="D6" s="76" t="s">
        <v>20</v>
      </c>
      <c r="E6" s="76" t="s">
        <v>123</v>
      </c>
      <c r="F6" s="76" t="s">
        <v>121</v>
      </c>
      <c r="G6" s="76" t="s">
        <v>164</v>
      </c>
      <c r="H6" s="76"/>
    </row>
    <row r="7" spans="2:8" x14ac:dyDescent="0.2">
      <c r="B7" s="76" t="s">
        <v>147</v>
      </c>
      <c r="C7" s="76"/>
      <c r="D7" s="76" t="s">
        <v>126</v>
      </c>
      <c r="E7" s="76" t="s">
        <v>49</v>
      </c>
      <c r="F7" s="76" t="s">
        <v>119</v>
      </c>
      <c r="G7" s="76"/>
      <c r="H7" s="76"/>
    </row>
    <row r="8" spans="2:8" ht="19.5" customHeight="1" x14ac:dyDescent="0.2">
      <c r="B8" s="74">
        <f t="array" ref="B8:H8">DaysAndWeeks+DATE(CalendarYear,4,1)-WEEKDAY(DATE(CalendarYear,4,1),(WeekStart="Monday")+1)+8</f>
        <v>45389</v>
      </c>
      <c r="C8" s="74">
        <v>45390</v>
      </c>
      <c r="D8" s="74">
        <v>45391</v>
      </c>
      <c r="E8" s="74">
        <v>45392</v>
      </c>
      <c r="F8" s="74">
        <v>45393</v>
      </c>
      <c r="G8" s="74">
        <v>45394</v>
      </c>
      <c r="H8" s="74">
        <v>45395</v>
      </c>
    </row>
    <row r="9" spans="2:8" ht="19.5" customHeight="1" x14ac:dyDescent="0.2">
      <c r="B9" s="74" t="s">
        <v>128</v>
      </c>
      <c r="C9" s="77" t="s">
        <v>124</v>
      </c>
      <c r="D9" s="77" t="s">
        <v>52</v>
      </c>
      <c r="E9" s="74" t="s">
        <v>50</v>
      </c>
      <c r="F9" s="77" t="s">
        <v>157</v>
      </c>
      <c r="G9" s="74"/>
      <c r="H9" s="74"/>
    </row>
    <row r="10" spans="2:8" ht="19.5" customHeight="1" x14ac:dyDescent="0.2">
      <c r="B10" s="74" t="s">
        <v>127</v>
      </c>
      <c r="C10" s="77" t="s">
        <v>155</v>
      </c>
      <c r="D10" s="74" t="s">
        <v>53</v>
      </c>
      <c r="E10" s="74" t="s">
        <v>131</v>
      </c>
      <c r="F10" s="74" t="s">
        <v>133</v>
      </c>
      <c r="G10" s="74" t="s">
        <v>155</v>
      </c>
      <c r="H10" s="74" t="s">
        <v>116</v>
      </c>
    </row>
    <row r="11" spans="2:8" ht="19.5" customHeight="1" x14ac:dyDescent="0.2">
      <c r="B11" s="74" t="s">
        <v>135</v>
      </c>
      <c r="C11" s="74"/>
      <c r="D11" s="74" t="s">
        <v>20</v>
      </c>
      <c r="E11" s="74" t="s">
        <v>123</v>
      </c>
      <c r="F11" s="74" t="s">
        <v>42</v>
      </c>
      <c r="G11" s="74" t="s">
        <v>20</v>
      </c>
      <c r="H11" s="74"/>
    </row>
    <row r="12" spans="2:8" ht="19.5" customHeight="1" x14ac:dyDescent="0.2">
      <c r="B12" s="74"/>
      <c r="C12" s="74"/>
      <c r="D12" s="74" t="s">
        <v>130</v>
      </c>
      <c r="E12" s="74" t="s">
        <v>45</v>
      </c>
      <c r="F12" s="74" t="s">
        <v>119</v>
      </c>
      <c r="G12" s="74"/>
      <c r="H12" s="74"/>
    </row>
    <row r="13" spans="2:8" ht="19.5" customHeight="1" x14ac:dyDescent="0.25">
      <c r="B13" s="75">
        <f t="array" ref="B13:H13">DaysAndWeeks+DATE(CalendarYear,4,1)-WEEKDAY(DATE(CalendarYear,4,1),(WeekStart="Monday")+1)+15</f>
        <v>45396</v>
      </c>
      <c r="C13" s="75">
        <v>45397</v>
      </c>
      <c r="D13" s="75">
        <v>45398</v>
      </c>
      <c r="E13" s="75">
        <v>45399</v>
      </c>
      <c r="F13" s="75">
        <v>45400</v>
      </c>
      <c r="G13" s="75">
        <v>45401</v>
      </c>
      <c r="H13" s="79">
        <v>45402</v>
      </c>
    </row>
    <row r="14" spans="2:8" x14ac:dyDescent="0.2">
      <c r="B14" s="76" t="s">
        <v>117</v>
      </c>
      <c r="C14" s="76" t="s">
        <v>159</v>
      </c>
      <c r="D14" s="76" t="s">
        <v>157</v>
      </c>
      <c r="E14" s="76" t="s">
        <v>15</v>
      </c>
      <c r="F14" s="76" t="s">
        <v>159</v>
      </c>
      <c r="G14" s="76"/>
      <c r="H14" s="80" t="s">
        <v>148</v>
      </c>
    </row>
    <row r="15" spans="2:8" x14ac:dyDescent="0.2">
      <c r="B15" s="76" t="s">
        <v>136</v>
      </c>
      <c r="C15" s="76" t="s">
        <v>53</v>
      </c>
      <c r="D15" s="76" t="s">
        <v>32</v>
      </c>
      <c r="E15" s="76" t="s">
        <v>17</v>
      </c>
      <c r="F15" s="76" t="s">
        <v>133</v>
      </c>
      <c r="G15" s="76" t="s">
        <v>155</v>
      </c>
      <c r="H15" s="80"/>
    </row>
    <row r="16" spans="2:8" x14ac:dyDescent="0.2">
      <c r="B16" s="76" t="s">
        <v>151</v>
      </c>
      <c r="C16" s="76" t="s">
        <v>163</v>
      </c>
      <c r="D16" s="76" t="s">
        <v>164</v>
      </c>
      <c r="E16" s="76" t="s">
        <v>123</v>
      </c>
      <c r="F16" s="76" t="s">
        <v>121</v>
      </c>
      <c r="G16" s="76" t="s">
        <v>164</v>
      </c>
      <c r="H16" s="81"/>
    </row>
    <row r="17" spans="2:8" x14ac:dyDescent="0.2">
      <c r="B17" s="76" t="s">
        <v>138</v>
      </c>
      <c r="C17" s="76"/>
      <c r="D17" s="76" t="s">
        <v>130</v>
      </c>
      <c r="E17" s="76" t="s">
        <v>47</v>
      </c>
      <c r="F17" s="76" t="s">
        <v>18</v>
      </c>
      <c r="G17" s="76"/>
      <c r="H17" s="82"/>
    </row>
    <row r="18" spans="2:8" ht="19.5" customHeight="1" x14ac:dyDescent="0.2">
      <c r="B18" s="83">
        <f t="array" ref="B18:H18">DaysAndWeeks+DATE(CalendarYear,4,1)-WEEKDAY(DATE(CalendarYear,4,1),(WeekStart="Monday")+1)+22</f>
        <v>45403</v>
      </c>
      <c r="C18" s="77">
        <v>45404</v>
      </c>
      <c r="D18" s="77">
        <v>45405</v>
      </c>
      <c r="E18" s="77">
        <v>45406</v>
      </c>
      <c r="F18" s="77">
        <v>45407</v>
      </c>
      <c r="G18" s="77">
        <v>45408</v>
      </c>
      <c r="H18" s="83">
        <v>45409</v>
      </c>
    </row>
    <row r="19" spans="2:8" x14ac:dyDescent="0.2">
      <c r="B19" s="80" t="s">
        <v>148</v>
      </c>
      <c r="C19" s="77" t="s">
        <v>162</v>
      </c>
      <c r="D19" s="77" t="s">
        <v>157</v>
      </c>
      <c r="E19" s="77" t="s">
        <v>48</v>
      </c>
      <c r="F19" s="77" t="s">
        <v>159</v>
      </c>
      <c r="G19" s="77"/>
      <c r="H19" s="80" t="s">
        <v>149</v>
      </c>
    </row>
    <row r="20" spans="2:8" x14ac:dyDescent="0.2">
      <c r="B20" s="80"/>
      <c r="C20" s="77" t="s">
        <v>53</v>
      </c>
      <c r="D20" s="77" t="s">
        <v>125</v>
      </c>
      <c r="E20" s="77" t="s">
        <v>44</v>
      </c>
      <c r="F20" s="77" t="s">
        <v>129</v>
      </c>
      <c r="G20" s="74" t="s">
        <v>155</v>
      </c>
      <c r="H20" s="81"/>
    </row>
    <row r="21" spans="2:8" x14ac:dyDescent="0.2">
      <c r="B21" s="80"/>
      <c r="C21" s="77"/>
      <c r="D21" s="77" t="s">
        <v>20</v>
      </c>
      <c r="E21" s="77" t="s">
        <v>123</v>
      </c>
      <c r="F21" s="77" t="s">
        <v>42</v>
      </c>
      <c r="G21" s="74" t="s">
        <v>20</v>
      </c>
      <c r="H21" s="80"/>
    </row>
    <row r="22" spans="2:8" x14ac:dyDescent="0.2">
      <c r="B22" s="82"/>
      <c r="C22" s="77"/>
      <c r="D22" s="77" t="s">
        <v>126</v>
      </c>
      <c r="E22" s="77" t="s">
        <v>49</v>
      </c>
      <c r="F22" s="77" t="s">
        <v>146</v>
      </c>
      <c r="H22" s="84"/>
    </row>
    <row r="23" spans="2:8" ht="15" x14ac:dyDescent="0.25">
      <c r="B23" s="79">
        <f t="array" ref="B23:H23">DaysAndWeeks+DATE(CalendarYear,4,1)-WEEKDAY(DATE(CalendarYear,4,1),(WeekStart="Monday")+1)+29</f>
        <v>45410</v>
      </c>
      <c r="C23" s="78">
        <v>45411</v>
      </c>
      <c r="D23" s="78">
        <v>45412</v>
      </c>
      <c r="E23" s="78">
        <v>45413</v>
      </c>
      <c r="F23" s="78">
        <v>45414</v>
      </c>
      <c r="G23" s="78">
        <v>45415</v>
      </c>
      <c r="H23" s="79">
        <v>45416</v>
      </c>
    </row>
    <row r="24" spans="2:8" x14ac:dyDescent="0.2">
      <c r="B24" s="80" t="s">
        <v>149</v>
      </c>
      <c r="C24" s="87" t="s">
        <v>14</v>
      </c>
      <c r="D24" s="76" t="s">
        <v>124</v>
      </c>
      <c r="E24" s="76" t="s">
        <v>122</v>
      </c>
      <c r="F24" s="76" t="s">
        <v>120</v>
      </c>
      <c r="G24" s="76"/>
      <c r="H24" s="80" t="s">
        <v>150</v>
      </c>
    </row>
    <row r="25" spans="2:8" x14ac:dyDescent="0.2">
      <c r="B25" s="80"/>
      <c r="C25" s="76" t="s">
        <v>155</v>
      </c>
      <c r="D25" s="76" t="s">
        <v>125</v>
      </c>
      <c r="E25" s="76" t="s">
        <v>44</v>
      </c>
      <c r="F25" s="76" t="s">
        <v>13</v>
      </c>
      <c r="G25" s="76" t="s">
        <v>155</v>
      </c>
      <c r="H25" s="80"/>
    </row>
    <row r="26" spans="2:8" x14ac:dyDescent="0.2">
      <c r="B26" s="80"/>
      <c r="C26" s="76"/>
      <c r="D26" s="76" t="s">
        <v>20</v>
      </c>
      <c r="E26" s="76" t="s">
        <v>123</v>
      </c>
      <c r="F26" s="76" t="s">
        <v>121</v>
      </c>
      <c r="G26" s="76" t="s">
        <v>20</v>
      </c>
      <c r="H26" s="80"/>
    </row>
    <row r="27" spans="2:8" x14ac:dyDescent="0.2">
      <c r="B27" s="82"/>
      <c r="C27" s="76"/>
      <c r="D27" s="76" t="s">
        <v>126</v>
      </c>
      <c r="E27" s="76" t="s">
        <v>49</v>
      </c>
      <c r="F27" s="76" t="s">
        <v>119</v>
      </c>
      <c r="G27" s="76"/>
      <c r="H27" s="82"/>
    </row>
    <row r="28" spans="2:8" ht="19.5" customHeight="1" x14ac:dyDescent="0.2">
      <c r="B28" s="83">
        <f t="array" ref="B28:C28">DaysAndWeeks+DATE(CalendarYear,4,1)-WEEKDAY(DATE(CalendarYear,4,1),(WeekStart="Monday")+1)+36</f>
        <v>45417</v>
      </c>
      <c r="C28" s="9">
        <v>45418</v>
      </c>
      <c r="D28" s="7" t="s">
        <v>1</v>
      </c>
      <c r="E28" s="89"/>
      <c r="F28" s="89"/>
      <c r="G28" s="89"/>
      <c r="H28" s="94"/>
    </row>
    <row r="29" spans="2:8" ht="57.95" customHeight="1" x14ac:dyDescent="0.2">
      <c r="B29" s="85" t="s">
        <v>150</v>
      </c>
      <c r="C29" s="9"/>
      <c r="D29" s="8"/>
      <c r="E29" s="91"/>
      <c r="F29" s="91"/>
      <c r="G29" s="91"/>
      <c r="H29" s="92"/>
    </row>
  </sheetData>
  <mergeCells count="1">
    <mergeCell ref="E28:H29"/>
  </mergeCells>
  <phoneticPr fontId="22" type="noConversion"/>
  <conditionalFormatting sqref="B28:D28">
    <cfRule type="expression" dxfId="47" priority="5">
      <formula>AND(DAY(B28)&gt;=1,DAY(B28)&lt;=15)</formula>
    </cfRule>
  </conditionalFormatting>
  <conditionalFormatting sqref="B15:F15 H15 B16">
    <cfRule type="expression" dxfId="46" priority="4">
      <formula>AND(DAY(B15)&gt;=1,DAY(B15)&lt;=15)</formula>
    </cfRule>
  </conditionalFormatting>
  <conditionalFormatting sqref="B3:G3">
    <cfRule type="expression" dxfId="45" priority="7">
      <formula>DAY(B3)&gt;8</formula>
    </cfRule>
  </conditionalFormatting>
  <conditionalFormatting sqref="B21:F21 H21">
    <cfRule type="expression" dxfId="44" priority="3">
      <formula>AND(DAY(B21)&gt;=1,DAY(B21)&lt;=15)</formula>
    </cfRule>
  </conditionalFormatting>
  <conditionalFormatting sqref="B23:H23">
    <cfRule type="expression" dxfId="43" priority="8">
      <formula>AND(DAY(B23)&gt;=1,DAY(B23)&lt;=15)</formula>
    </cfRule>
  </conditionalFormatting>
  <conditionalFormatting sqref="C5">
    <cfRule type="expression" dxfId="42" priority="2">
      <formula>AND(DAY(C5)&gt;=1,DAY(C5)&lt;=15)</formula>
    </cfRule>
  </conditionalFormatting>
  <conditionalFormatting sqref="C10">
    <cfRule type="expression" dxfId="41" priority="1">
      <formula>AND(DAY(C10)&gt;=1,DAY(C10)&lt;=15)</formula>
    </cfRule>
  </conditionalFormatting>
  <dataValidations count="8">
    <dataValidation allowBlank="1" showInputMessage="1" showErrorMessage="1" prompt="Automatically determined weekday" sqref="C2:H2" xr:uid="{00000000-0002-0000-0300-000000000000}"/>
    <dataValidation allowBlank="1" showErrorMessage="1" prompt="The year in this cell is automatically updated based on the year entered in January worksheet. Calendar below has dates for previous and next month with lighter font shade" sqref="B1" xr:uid="{00000000-0002-0000-0300-000001000000}"/>
    <dataValidation allowBlank="1" showInputMessage="1" showErrorMessage="1" prompt="This row &amp; rows 5, 7, 9, 11 &amp; 13 contain calendar days of the week. If this cell doesn’t contain the number 1, then it is a day from the previous month. Enter notes in cell E13" sqref="B3" xr:uid="{00000000-0002-0000-0300-000002000000}"/>
    <dataValidation allowBlank="1" showInputMessage="1" showErrorMessage="1" prompt="This row contains the weekday names for this calendar. This cell contains the starting day of the week. To change the starting day, enter a new weekday in cell K4 of the January worksheet" sqref="B2" xr:uid="{00000000-0002-0000-0300-000003000000}"/>
    <dataValidation allowBlank="1" showInputMessage="1" showErrorMessage="1" prompt="April month calendar" sqref="A1" xr:uid="{00000000-0002-0000-0300-000005000000}"/>
    <dataValidation allowBlank="1" showInputMessage="1" showErrorMessage="1" prompt="Enter Notes in the cell at right" sqref="D28:D29" xr:uid="{00000000-0002-0000-0300-000006000000}"/>
    <dataValidation allowBlank="1" showInputMessage="1" showErrorMessage="1" prompt="Enter Notes in this cell" sqref="E28:H29" xr:uid="{00000000-0002-0000-0300-000007000000}"/>
    <dataValidation allowBlank="1" showInputMessage="1" showErrorMessage="1" prompt="The year in this cell is automatically updated. Select another year in cell K3 of the January worksheet to change the year" sqref="C1" xr:uid="{D16B5673-0252-4E4D-BE2B-2E1EE12D2911}"/>
  </dataValidations>
  <printOptions horizontalCentered="1" verticalCentered="1"/>
  <pageMargins left="0.7" right="0.7" top="0.75" bottom="0.75" header="0.3" footer="0.3"/>
  <pageSetup scale="89" orientation="landscape" r:id="rId1"/>
  <headerFooter differentFirst="1">
    <oddFoote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5"/>
    <pageSetUpPr fitToPage="1"/>
  </sheetPr>
  <dimension ref="B1:H29"/>
  <sheetViews>
    <sheetView showGridLines="0" zoomScaleNormal="100" workbookViewId="0">
      <selection activeCell="G6" sqref="G6"/>
    </sheetView>
  </sheetViews>
  <sheetFormatPr defaultColWidth="8.88671875" defaultRowHeight="14.25" x14ac:dyDescent="0.2"/>
  <cols>
    <col min="1" max="1" width="2.88671875" customWidth="1"/>
    <col min="2" max="2" width="27.44140625" customWidth="1"/>
    <col min="3" max="7" width="17.88671875" customWidth="1"/>
    <col min="8" max="8" width="25.6640625" customWidth="1"/>
    <col min="9" max="9" width="2.88671875" customWidth="1"/>
    <col min="10" max="10" width="10.5546875" customWidth="1"/>
  </cols>
  <sheetData>
    <row r="1" spans="2:8" ht="59.25" customHeight="1" x14ac:dyDescent="0.2">
      <c r="B1" s="35" t="str">
        <f>"May "&amp;CalendarYear</f>
        <v>May 2024</v>
      </c>
      <c r="C1" s="36"/>
      <c r="D1" s="36"/>
      <c r="E1" s="37"/>
      <c r="F1" s="37"/>
      <c r="G1" s="37"/>
      <c r="H1" s="38"/>
    </row>
    <row r="2" spans="2:8" ht="21.75" customHeight="1" x14ac:dyDescent="0.2">
      <c r="B2" s="5" t="str">
        <f>IF(WeekStart="SUNDAY", "SUNDAY","MONDAY")</f>
        <v>SUNDAY</v>
      </c>
      <c r="C2" s="5" t="str">
        <f t="shared" ref="C2:H2" si="0">UPPER(TEXT(C3,"dddd"))</f>
        <v>MONDAY</v>
      </c>
      <c r="D2" s="5" t="str">
        <f t="shared" si="0"/>
        <v>TUESDAY</v>
      </c>
      <c r="E2" s="5" t="str">
        <f t="shared" si="0"/>
        <v>WEDNESDAY</v>
      </c>
      <c r="F2" s="5" t="str">
        <f t="shared" si="0"/>
        <v>THURSDAY</v>
      </c>
      <c r="G2" s="5" t="str">
        <f t="shared" si="0"/>
        <v>FRIDAY</v>
      </c>
      <c r="H2" s="5" t="str">
        <f t="shared" si="0"/>
        <v>SATURDAY</v>
      </c>
    </row>
    <row r="3" spans="2:8" ht="19.5" customHeight="1" x14ac:dyDescent="0.25">
      <c r="B3" s="11">
        <f t="array" ref="B3:H3">DaysAndWeeks+DATE(CalendarYear,5,1)-WEEKDAY(DATE(CalendarYear,5,1),(WeekStart="Monday")+1)+1</f>
        <v>45410</v>
      </c>
      <c r="C3" s="11">
        <v>45411</v>
      </c>
      <c r="D3" s="11">
        <v>45412</v>
      </c>
      <c r="E3" s="11">
        <v>45413</v>
      </c>
      <c r="F3" s="11">
        <v>45414</v>
      </c>
      <c r="G3" s="11">
        <v>45415</v>
      </c>
      <c r="H3" s="11">
        <v>45416</v>
      </c>
    </row>
    <row r="4" spans="2:8" x14ac:dyDescent="0.2">
      <c r="B4" s="83" t="s">
        <v>149</v>
      </c>
      <c r="C4" s="77"/>
      <c r="D4" s="77" t="s">
        <v>124</v>
      </c>
      <c r="E4" s="77" t="s">
        <v>122</v>
      </c>
      <c r="F4" s="77" t="s">
        <v>157</v>
      </c>
      <c r="G4" s="77"/>
      <c r="H4" s="77" t="s">
        <v>116</v>
      </c>
    </row>
    <row r="5" spans="2:8" x14ac:dyDescent="0.2">
      <c r="B5" s="80"/>
      <c r="C5" s="77"/>
      <c r="D5" s="77" t="s">
        <v>125</v>
      </c>
      <c r="E5" s="77" t="s">
        <v>44</v>
      </c>
      <c r="F5" s="77" t="s">
        <v>13</v>
      </c>
      <c r="G5" s="74" t="s">
        <v>155</v>
      </c>
      <c r="H5" s="77" t="s">
        <v>161</v>
      </c>
    </row>
    <row r="6" spans="2:8" x14ac:dyDescent="0.2">
      <c r="B6" s="80"/>
      <c r="C6" s="77"/>
      <c r="D6" s="77" t="s">
        <v>20</v>
      </c>
      <c r="E6" s="77" t="s">
        <v>123</v>
      </c>
      <c r="F6" s="77" t="s">
        <v>141</v>
      </c>
      <c r="G6" s="77" t="s">
        <v>20</v>
      </c>
      <c r="H6" s="77"/>
    </row>
    <row r="7" spans="2:8" x14ac:dyDescent="0.2">
      <c r="B7" s="82"/>
      <c r="C7" s="77"/>
      <c r="D7" s="77" t="s">
        <v>126</v>
      </c>
      <c r="E7" s="77" t="s">
        <v>49</v>
      </c>
      <c r="F7" s="77" t="s">
        <v>119</v>
      </c>
      <c r="G7" s="77"/>
      <c r="H7" s="77"/>
    </row>
    <row r="8" spans="2:8" ht="19.5" customHeight="1" x14ac:dyDescent="0.2">
      <c r="B8" s="83">
        <f t="array" ref="B8:H8">DaysAndWeeks+DATE(CalendarYear,5,1)-WEEKDAY(DATE(CalendarYear,5,1),(WeekStart="Monday")+1)+8</f>
        <v>45417</v>
      </c>
      <c r="C8" s="87">
        <v>45418</v>
      </c>
      <c r="D8" s="87">
        <v>45419</v>
      </c>
      <c r="E8" s="87">
        <v>45420</v>
      </c>
      <c r="F8" s="87">
        <v>45421</v>
      </c>
      <c r="G8" s="87">
        <v>45422</v>
      </c>
      <c r="H8" s="87">
        <v>45423</v>
      </c>
    </row>
    <row r="9" spans="2:8" ht="19.5" customHeight="1" x14ac:dyDescent="0.2">
      <c r="B9" s="86" t="s">
        <v>150</v>
      </c>
      <c r="C9" s="87" t="s">
        <v>14</v>
      </c>
      <c r="D9" s="87" t="s">
        <v>52</v>
      </c>
      <c r="E9" s="87" t="s">
        <v>50</v>
      </c>
      <c r="F9" s="87" t="s">
        <v>132</v>
      </c>
      <c r="G9" s="87" t="s">
        <v>159</v>
      </c>
      <c r="H9" s="87" t="s">
        <v>165</v>
      </c>
    </row>
    <row r="10" spans="2:8" ht="19.5" customHeight="1" x14ac:dyDescent="0.2">
      <c r="B10" s="80"/>
      <c r="C10" s="87" t="s">
        <v>155</v>
      </c>
      <c r="D10" s="87" t="s">
        <v>129</v>
      </c>
      <c r="E10" s="87" t="s">
        <v>131</v>
      </c>
      <c r="F10" s="87" t="s">
        <v>133</v>
      </c>
      <c r="G10" s="87" t="s">
        <v>155</v>
      </c>
      <c r="H10" s="72"/>
    </row>
    <row r="11" spans="2:8" ht="19.5" customHeight="1" x14ac:dyDescent="0.2">
      <c r="B11" s="80"/>
      <c r="C11" s="87"/>
      <c r="D11" s="87" t="s">
        <v>20</v>
      </c>
      <c r="E11" s="87" t="s">
        <v>123</v>
      </c>
      <c r="F11" s="87" t="s">
        <v>42</v>
      </c>
      <c r="G11" s="87" t="s">
        <v>20</v>
      </c>
      <c r="H11" s="87" t="s">
        <v>166</v>
      </c>
    </row>
    <row r="12" spans="2:8" x14ac:dyDescent="0.2">
      <c r="B12" s="82"/>
      <c r="C12" s="87"/>
      <c r="D12" s="87" t="s">
        <v>130</v>
      </c>
      <c r="E12" s="87" t="s">
        <v>45</v>
      </c>
      <c r="F12" s="87" t="s">
        <v>134</v>
      </c>
      <c r="G12" s="87"/>
      <c r="H12" s="87"/>
    </row>
    <row r="13" spans="2:8" ht="19.5" customHeight="1" x14ac:dyDescent="0.25">
      <c r="B13" s="11">
        <f t="array" ref="B13:H13">DaysAndWeeks+DATE(CalendarYear,5,1)-WEEKDAY(DATE(CalendarYear,5,1),(WeekStart="Monday")+1)+15</f>
        <v>45424</v>
      </c>
      <c r="C13" s="11">
        <v>45425</v>
      </c>
      <c r="D13" s="11">
        <v>45426</v>
      </c>
      <c r="E13" s="11">
        <v>45427</v>
      </c>
      <c r="F13" s="11">
        <v>45428</v>
      </c>
      <c r="G13" s="11">
        <v>45429</v>
      </c>
      <c r="H13" s="11">
        <v>45430</v>
      </c>
    </row>
    <row r="14" spans="2:8" ht="19.5" customHeight="1" x14ac:dyDescent="0.2">
      <c r="B14" s="77" t="s">
        <v>117</v>
      </c>
      <c r="C14" s="77" t="s">
        <v>124</v>
      </c>
      <c r="D14" s="77" t="s">
        <v>139</v>
      </c>
      <c r="E14" s="77" t="s">
        <v>15</v>
      </c>
      <c r="F14" s="77" t="s">
        <v>124</v>
      </c>
      <c r="G14" s="77"/>
      <c r="H14" s="77" t="s">
        <v>159</v>
      </c>
    </row>
    <row r="15" spans="2:8" ht="19.5" customHeight="1" x14ac:dyDescent="0.25">
      <c r="B15" s="77" t="s">
        <v>136</v>
      </c>
      <c r="C15" s="77" t="s">
        <v>155</v>
      </c>
      <c r="D15" s="77" t="s">
        <v>32</v>
      </c>
      <c r="E15" s="77" t="s">
        <v>17</v>
      </c>
      <c r="F15" s="77" t="s">
        <v>140</v>
      </c>
      <c r="G15" s="74" t="s">
        <v>155</v>
      </c>
      <c r="H15" s="11"/>
    </row>
    <row r="16" spans="2:8" ht="19.5" customHeight="1" x14ac:dyDescent="0.25">
      <c r="B16" s="77" t="s">
        <v>151</v>
      </c>
      <c r="C16" s="77"/>
      <c r="D16" s="77" t="s">
        <v>20</v>
      </c>
      <c r="E16" s="77" t="s">
        <v>123</v>
      </c>
      <c r="F16" s="77" t="s">
        <v>141</v>
      </c>
      <c r="G16" s="77" t="s">
        <v>20</v>
      </c>
      <c r="H16" s="11"/>
    </row>
    <row r="17" spans="2:8" ht="15" x14ac:dyDescent="0.25">
      <c r="B17" s="77" t="s">
        <v>138</v>
      </c>
      <c r="C17" s="77"/>
      <c r="D17" s="77" t="s">
        <v>40</v>
      </c>
      <c r="E17" s="77" t="s">
        <v>47</v>
      </c>
      <c r="F17" s="77" t="s">
        <v>18</v>
      </c>
      <c r="G17" s="77"/>
      <c r="H17" s="11"/>
    </row>
    <row r="18" spans="2:8" ht="19.5" customHeight="1" x14ac:dyDescent="0.2">
      <c r="B18" s="87">
        <f t="array" ref="B18:H18">DaysAndWeeks+DATE(CalendarYear,5,1)-WEEKDAY(DATE(CalendarYear,5,1),(WeekStart="Monday")+1)+22</f>
        <v>45431</v>
      </c>
      <c r="C18" s="87">
        <v>45432</v>
      </c>
      <c r="D18" s="87">
        <v>45433</v>
      </c>
      <c r="E18" s="87">
        <v>45434</v>
      </c>
      <c r="F18" s="87">
        <v>45435</v>
      </c>
      <c r="G18" s="87">
        <v>45436</v>
      </c>
      <c r="H18" s="87">
        <v>45437</v>
      </c>
    </row>
    <row r="19" spans="2:8" ht="19.5" customHeight="1" x14ac:dyDescent="0.2">
      <c r="B19" s="87" t="s">
        <v>142</v>
      </c>
      <c r="C19" s="87" t="s">
        <v>124</v>
      </c>
      <c r="D19" s="87" t="s">
        <v>52</v>
      </c>
      <c r="E19" s="87" t="s">
        <v>48</v>
      </c>
      <c r="F19" s="87" t="s">
        <v>41</v>
      </c>
      <c r="G19" s="87"/>
      <c r="H19" s="87" t="s">
        <v>159</v>
      </c>
    </row>
    <row r="20" spans="2:8" ht="19.5" customHeight="1" x14ac:dyDescent="0.2">
      <c r="B20" s="87" t="s">
        <v>136</v>
      </c>
      <c r="C20" s="87" t="s">
        <v>155</v>
      </c>
      <c r="D20" s="87" t="s">
        <v>125</v>
      </c>
      <c r="E20" s="87" t="s">
        <v>44</v>
      </c>
      <c r="F20" s="87" t="s">
        <v>129</v>
      </c>
      <c r="G20" s="87" t="s">
        <v>155</v>
      </c>
      <c r="H20" s="72"/>
    </row>
    <row r="21" spans="2:8" ht="19.5" customHeight="1" x14ac:dyDescent="0.2">
      <c r="B21" s="87" t="s">
        <v>151</v>
      </c>
      <c r="C21" s="87"/>
      <c r="D21" s="87" t="s">
        <v>20</v>
      </c>
      <c r="E21" s="87" t="s">
        <v>123</v>
      </c>
      <c r="F21" s="87" t="s">
        <v>145</v>
      </c>
      <c r="G21" s="87" t="s">
        <v>20</v>
      </c>
      <c r="H21" s="87"/>
    </row>
    <row r="22" spans="2:8" x14ac:dyDescent="0.2">
      <c r="B22" s="87" t="s">
        <v>144</v>
      </c>
      <c r="C22" s="87"/>
      <c r="D22" s="87" t="s">
        <v>134</v>
      </c>
      <c r="E22" s="87" t="s">
        <v>49</v>
      </c>
      <c r="F22" s="87" t="s">
        <v>146</v>
      </c>
      <c r="G22" s="72"/>
      <c r="H22" s="72"/>
    </row>
    <row r="23" spans="2:8" ht="19.5" customHeight="1" x14ac:dyDescent="0.25">
      <c r="B23" s="11">
        <f t="array" ref="B23:H23">DaysAndWeeks+DATE(CalendarYear,5,1)-WEEKDAY(DATE(CalendarYear,5,1),(WeekStart="Monday")+1)+29</f>
        <v>45438</v>
      </c>
      <c r="C23" s="11">
        <v>45439</v>
      </c>
      <c r="D23" s="11">
        <v>45440</v>
      </c>
      <c r="E23" s="11">
        <v>45441</v>
      </c>
      <c r="F23" s="11">
        <v>45442</v>
      </c>
      <c r="G23" s="11">
        <v>45443</v>
      </c>
      <c r="H23" s="11">
        <v>45444</v>
      </c>
    </row>
    <row r="24" spans="2:8" ht="19.5" customHeight="1" x14ac:dyDescent="0.2">
      <c r="B24" s="77" t="s">
        <v>117</v>
      </c>
      <c r="C24" s="77" t="s">
        <v>124</v>
      </c>
      <c r="D24" s="77" t="s">
        <v>157</v>
      </c>
      <c r="E24" s="77" t="s">
        <v>122</v>
      </c>
      <c r="F24" s="77" t="s">
        <v>120</v>
      </c>
      <c r="G24" s="77"/>
      <c r="H24" s="77" t="s">
        <v>116</v>
      </c>
    </row>
    <row r="25" spans="2:8" ht="19.5" customHeight="1" x14ac:dyDescent="0.2">
      <c r="B25" s="77" t="s">
        <v>118</v>
      </c>
      <c r="C25" s="77" t="s">
        <v>155</v>
      </c>
      <c r="D25" s="77" t="s">
        <v>125</v>
      </c>
      <c r="E25" s="77" t="s">
        <v>44</v>
      </c>
      <c r="F25" s="77" t="s">
        <v>13</v>
      </c>
      <c r="G25" s="74" t="s">
        <v>155</v>
      </c>
      <c r="H25" s="77"/>
    </row>
    <row r="26" spans="2:8" ht="19.5" customHeight="1" x14ac:dyDescent="0.2">
      <c r="B26" s="77" t="s">
        <v>151</v>
      </c>
      <c r="C26" s="77"/>
      <c r="D26" s="77" t="s">
        <v>20</v>
      </c>
      <c r="E26" s="77" t="s">
        <v>123</v>
      </c>
      <c r="F26" s="77" t="s">
        <v>121</v>
      </c>
      <c r="G26" s="77" t="s">
        <v>20</v>
      </c>
      <c r="H26" s="77"/>
    </row>
    <row r="27" spans="2:8" x14ac:dyDescent="0.2">
      <c r="B27" s="77" t="s">
        <v>147</v>
      </c>
      <c r="C27" s="77"/>
      <c r="D27" s="77" t="s">
        <v>126</v>
      </c>
      <c r="E27" s="77" t="s">
        <v>49</v>
      </c>
      <c r="F27" s="77" t="s">
        <v>119</v>
      </c>
      <c r="G27" s="77"/>
      <c r="H27" s="77"/>
    </row>
    <row r="28" spans="2:8" ht="19.5" customHeight="1" x14ac:dyDescent="0.2">
      <c r="B28" s="9">
        <f t="array" ref="B28:C28">DaysAndWeeks+DATE(CalendarYear,5,1)-WEEKDAY(DATE(CalendarYear,5,1),(WeekStart="Monday")+1)+36</f>
        <v>45445</v>
      </c>
      <c r="C28" s="9">
        <v>45446</v>
      </c>
      <c r="D28" s="7" t="s">
        <v>1</v>
      </c>
      <c r="E28" s="89"/>
      <c r="F28" s="89"/>
      <c r="G28" s="89"/>
      <c r="H28" s="90"/>
    </row>
    <row r="29" spans="2:8" ht="57.95" customHeight="1" x14ac:dyDescent="0.2">
      <c r="B29" s="9"/>
      <c r="C29" s="9"/>
      <c r="D29" s="8"/>
      <c r="E29" s="91"/>
      <c r="F29" s="91"/>
      <c r="G29" s="91"/>
      <c r="H29" s="92"/>
    </row>
  </sheetData>
  <mergeCells count="1">
    <mergeCell ref="E28:H29"/>
  </mergeCells>
  <conditionalFormatting sqref="B28:D28">
    <cfRule type="expression" dxfId="40" priority="7">
      <formula>AND(DAY(B28)&gt;=1,DAY(B28)&lt;=15)</formula>
    </cfRule>
  </conditionalFormatting>
  <conditionalFormatting sqref="B15 D15:F15">
    <cfRule type="expression" dxfId="39" priority="6">
      <formula>AND(DAY(B15)&gt;=1,DAY(B15)&lt;=15)</formula>
    </cfRule>
  </conditionalFormatting>
  <conditionalFormatting sqref="B3:G3">
    <cfRule type="expression" dxfId="38" priority="9">
      <formula>DAY(B3)&gt;8</formula>
    </cfRule>
  </conditionalFormatting>
  <conditionalFormatting sqref="B21:H21">
    <cfRule type="expression" dxfId="37" priority="5">
      <formula>AND(DAY(B21)&gt;=1,DAY(B21)&lt;=15)</formula>
    </cfRule>
  </conditionalFormatting>
  <conditionalFormatting sqref="B23:H23">
    <cfRule type="expression" dxfId="36" priority="10">
      <formula>AND(DAY(B23)&gt;=1,DAY(B23)&lt;=15)</formula>
    </cfRule>
  </conditionalFormatting>
  <conditionalFormatting sqref="C15">
    <cfRule type="expression" dxfId="35" priority="4">
      <formula>AND(DAY(C15)&gt;=1,DAY(C15)&lt;=15)</formula>
    </cfRule>
  </conditionalFormatting>
  <conditionalFormatting sqref="C25">
    <cfRule type="expression" dxfId="34" priority="3">
      <formula>AND(DAY(C25)&gt;=1,DAY(C25)&lt;=15)</formula>
    </cfRule>
  </conditionalFormatting>
  <conditionalFormatting sqref="C10">
    <cfRule type="expression" dxfId="33" priority="2">
      <formula>AND(DAY(C10)&gt;=1,DAY(C10)&lt;=15)</formula>
    </cfRule>
  </conditionalFormatting>
  <conditionalFormatting sqref="C20">
    <cfRule type="expression" dxfId="32" priority="1">
      <formula>AND(DAY(C20)&gt;=1,DAY(C20)&lt;=15)</formula>
    </cfRule>
  </conditionalFormatting>
  <dataValidations count="8">
    <dataValidation allowBlank="1" showInputMessage="1" showErrorMessage="1" prompt="Automatically determined weekday" sqref="C2:H2" xr:uid="{00000000-0002-0000-0400-000000000000}"/>
    <dataValidation allowBlank="1" showErrorMessage="1" prompt="The year in this cell is automatically updated based on the year entered in January worksheet. Calendar below has dates for previous and next month with lighter font shade" sqref="B1" xr:uid="{00000000-0002-0000-0400-000001000000}"/>
    <dataValidation allowBlank="1" showInputMessage="1" showErrorMessage="1" prompt="This row &amp; rows 5, 7, 9, 11 &amp; 13 contain calendar days of the week. If this cell doesn’t contain the number 1, then it is a day from the previous month. Enter notes in cell E13" sqref="B3" xr:uid="{00000000-0002-0000-0400-000002000000}"/>
    <dataValidation allowBlank="1" showInputMessage="1" showErrorMessage="1" prompt="This row contains the weekday names for this calendar. This cell contains the starting day of the week. To change the starting day, enter a new weekday in cell K4 of the January worksheet" sqref="B2" xr:uid="{00000000-0002-0000-0400-000003000000}"/>
    <dataValidation allowBlank="1" showInputMessage="1" showErrorMessage="1" prompt="May month calendar" sqref="A1" xr:uid="{00000000-0002-0000-0400-000005000000}"/>
    <dataValidation allowBlank="1" showInputMessage="1" showErrorMessage="1" prompt="Enter Notes in the cell at right" sqref="D28:D29" xr:uid="{00000000-0002-0000-0400-000006000000}"/>
    <dataValidation allowBlank="1" showInputMessage="1" showErrorMessage="1" prompt="Enter Notes in this cell" sqref="E28:H29" xr:uid="{00000000-0002-0000-0400-000007000000}"/>
    <dataValidation allowBlank="1" showInputMessage="1" showErrorMessage="1" prompt="The year in this cell is automatically updated. Select another year in cell K3 of the January worksheet to change the year" sqref="C1" xr:uid="{ABE90B0D-7A98-427F-982B-03C8A65C5CD7}"/>
  </dataValidations>
  <printOptions horizontalCentered="1" verticalCentered="1"/>
  <pageMargins left="0.7" right="0.7" top="0.75" bottom="0.75" header="0.3" footer="0.3"/>
  <pageSetup scale="89" orientation="landscape" r:id="rId1"/>
  <headerFooter differentFirst="1">
    <oddFoote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7" tint="0.59999389629810485"/>
    <pageSetUpPr fitToPage="1"/>
  </sheetPr>
  <dimension ref="B1:H32"/>
  <sheetViews>
    <sheetView showGridLines="0" topLeftCell="A3" zoomScaleNormal="100" workbookViewId="0">
      <selection activeCell="C30" sqref="C30"/>
    </sheetView>
  </sheetViews>
  <sheetFormatPr defaultColWidth="8.88671875" defaultRowHeight="14.25" x14ac:dyDescent="0.2"/>
  <cols>
    <col min="1" max="1" width="2.88671875" customWidth="1"/>
    <col min="2" max="2" width="28" customWidth="1"/>
    <col min="3" max="8" width="17.88671875" customWidth="1"/>
    <col min="9" max="9" width="2.88671875" customWidth="1"/>
    <col min="10" max="10" width="10.5546875" customWidth="1"/>
  </cols>
  <sheetData>
    <row r="1" spans="2:8" ht="59.25" customHeight="1" x14ac:dyDescent="0.2">
      <c r="B1" s="21" t="str">
        <f>"June "&amp;CalendarYear</f>
        <v>June 2024</v>
      </c>
      <c r="C1" s="22"/>
      <c r="D1" s="22"/>
      <c r="E1" s="23"/>
      <c r="F1" s="23"/>
      <c r="G1" s="23"/>
      <c r="H1" s="24"/>
    </row>
    <row r="2" spans="2:8" ht="21.75" customHeight="1" x14ac:dyDescent="0.2">
      <c r="B2" s="5" t="str">
        <f>IF(WeekStart="SUNDAY", "SUNDAY","MONDAY")</f>
        <v>SUNDAY</v>
      </c>
      <c r="C2" s="5" t="str">
        <f t="shared" ref="C2:H2" si="0">UPPER(TEXT(C3,"dddd"))</f>
        <v>MONDAY</v>
      </c>
      <c r="D2" s="5" t="str">
        <f t="shared" si="0"/>
        <v>TUESDAY</v>
      </c>
      <c r="E2" s="5" t="str">
        <f t="shared" si="0"/>
        <v>WEDNESDAY</v>
      </c>
      <c r="F2" s="5" t="str">
        <f t="shared" si="0"/>
        <v>THURSDAY</v>
      </c>
      <c r="G2" s="5" t="str">
        <f t="shared" si="0"/>
        <v>FRIDAY</v>
      </c>
      <c r="H2" s="5" t="str">
        <f t="shared" si="0"/>
        <v>SATURDAY</v>
      </c>
    </row>
    <row r="3" spans="2:8" ht="19.5" customHeight="1" x14ac:dyDescent="0.25">
      <c r="B3" s="11">
        <f t="array" ref="B3:H3">DaysAndWeeks+DATE(CalendarYear,6,1)-WEEKDAY(DATE(CalendarYear,6,1),(WeekStart="Monday")+1)+1</f>
        <v>45438</v>
      </c>
      <c r="C3" s="11">
        <v>45439</v>
      </c>
      <c r="D3" s="11">
        <v>45440</v>
      </c>
      <c r="E3" s="11">
        <v>45441</v>
      </c>
      <c r="F3" s="11">
        <v>45442</v>
      </c>
      <c r="G3" s="11">
        <v>45443</v>
      </c>
      <c r="H3" s="11">
        <v>45444</v>
      </c>
    </row>
    <row r="4" spans="2:8" ht="19.5" customHeight="1" x14ac:dyDescent="0.25">
      <c r="B4" s="11"/>
      <c r="C4" s="11"/>
      <c r="D4" s="11"/>
      <c r="E4" s="11"/>
      <c r="F4" s="11"/>
      <c r="G4" s="11"/>
      <c r="H4" s="11"/>
    </row>
    <row r="5" spans="2:8" ht="19.5" customHeight="1" x14ac:dyDescent="0.25">
      <c r="B5" s="11"/>
      <c r="C5" s="11"/>
      <c r="D5" s="11"/>
      <c r="E5" s="11"/>
      <c r="F5" s="11"/>
      <c r="G5" s="11"/>
      <c r="H5" s="11"/>
    </row>
    <row r="6" spans="2:8" ht="19.5" customHeight="1" x14ac:dyDescent="0.25">
      <c r="B6" s="11"/>
      <c r="C6" s="11"/>
      <c r="D6" s="11"/>
      <c r="E6" s="11"/>
      <c r="F6" s="11"/>
      <c r="G6" s="11"/>
      <c r="H6" s="11"/>
    </row>
    <row r="7" spans="2:8" ht="15" x14ac:dyDescent="0.25">
      <c r="B7" s="11"/>
      <c r="C7" s="11"/>
      <c r="D7" s="11"/>
      <c r="E7" s="11"/>
      <c r="F7" s="11"/>
      <c r="G7" s="11"/>
      <c r="H7" s="11"/>
    </row>
    <row r="8" spans="2:8" ht="19.5" customHeight="1" x14ac:dyDescent="0.2">
      <c r="B8" s="87">
        <f t="array" ref="B8:H8">DaysAndWeeks+DATE(CalendarYear,6,1)-WEEKDAY(DATE(CalendarYear,6,1),(WeekStart="Monday")+1)+8</f>
        <v>45445</v>
      </c>
      <c r="C8" s="87">
        <v>45446</v>
      </c>
      <c r="D8" s="87">
        <v>45447</v>
      </c>
      <c r="E8" s="87">
        <v>45448</v>
      </c>
      <c r="F8" s="87">
        <v>45449</v>
      </c>
      <c r="G8" s="87">
        <v>45450</v>
      </c>
      <c r="H8" s="87">
        <v>45451</v>
      </c>
    </row>
    <row r="9" spans="2:8" x14ac:dyDescent="0.2">
      <c r="B9" s="87" t="s">
        <v>128</v>
      </c>
      <c r="C9" s="87" t="s">
        <v>124</v>
      </c>
      <c r="D9" s="87" t="s">
        <v>157</v>
      </c>
      <c r="E9" s="87" t="s">
        <v>50</v>
      </c>
      <c r="F9" s="87" t="s">
        <v>132</v>
      </c>
      <c r="G9" s="87"/>
      <c r="H9" s="87"/>
    </row>
    <row r="10" spans="2:8" x14ac:dyDescent="0.2">
      <c r="B10" s="87" t="s">
        <v>127</v>
      </c>
      <c r="C10" s="87" t="s">
        <v>155</v>
      </c>
      <c r="D10" s="87" t="s">
        <v>32</v>
      </c>
      <c r="E10" s="87" t="s">
        <v>131</v>
      </c>
      <c r="F10" s="87" t="s">
        <v>133</v>
      </c>
      <c r="G10" s="87" t="s">
        <v>156</v>
      </c>
      <c r="H10" s="87" t="s">
        <v>116</v>
      </c>
    </row>
    <row r="11" spans="2:8" x14ac:dyDescent="0.2">
      <c r="B11" s="87" t="s">
        <v>135</v>
      </c>
      <c r="C11" s="87"/>
      <c r="D11" s="87" t="s">
        <v>20</v>
      </c>
      <c r="E11" s="87" t="s">
        <v>123</v>
      </c>
      <c r="F11" s="87" t="s">
        <v>42</v>
      </c>
      <c r="G11" s="87" t="s">
        <v>20</v>
      </c>
      <c r="H11" s="87"/>
    </row>
    <row r="12" spans="2:8" x14ac:dyDescent="0.2">
      <c r="B12" s="87" t="s">
        <v>40</v>
      </c>
      <c r="C12" s="87"/>
      <c r="D12" s="87" t="s">
        <v>130</v>
      </c>
      <c r="E12" s="87" t="s">
        <v>45</v>
      </c>
      <c r="F12" s="87" t="s">
        <v>134</v>
      </c>
      <c r="G12" s="87"/>
      <c r="H12" s="87"/>
    </row>
    <row r="13" spans="2:8" ht="19.5" customHeight="1" x14ac:dyDescent="0.25">
      <c r="B13" s="11">
        <f t="array" ref="B13:H13">DaysAndWeeks+DATE(CalendarYear,6,1)-WEEKDAY(DATE(CalendarYear,6,1),(WeekStart="Monday")+1)+15</f>
        <v>45452</v>
      </c>
      <c r="C13" s="11">
        <v>45453</v>
      </c>
      <c r="D13" s="11">
        <v>45454</v>
      </c>
      <c r="E13" s="11">
        <v>45455</v>
      </c>
      <c r="F13" s="11">
        <v>45456</v>
      </c>
      <c r="G13" s="11">
        <v>45457</v>
      </c>
      <c r="H13" s="11">
        <v>45458</v>
      </c>
    </row>
    <row r="14" spans="2:8" ht="19.5" customHeight="1" x14ac:dyDescent="0.2">
      <c r="B14" s="77" t="s">
        <v>117</v>
      </c>
      <c r="C14" s="77" t="s">
        <v>124</v>
      </c>
      <c r="D14" s="77" t="s">
        <v>139</v>
      </c>
      <c r="E14" s="77" t="s">
        <v>15</v>
      </c>
      <c r="F14" s="77" t="s">
        <v>120</v>
      </c>
      <c r="G14" s="77"/>
      <c r="H14" s="77" t="s">
        <v>116</v>
      </c>
    </row>
    <row r="15" spans="2:8" ht="19.5" customHeight="1" x14ac:dyDescent="0.2">
      <c r="B15" s="77" t="s">
        <v>136</v>
      </c>
      <c r="C15" s="77" t="s">
        <v>155</v>
      </c>
      <c r="D15" s="77" t="s">
        <v>53</v>
      </c>
      <c r="E15" s="77" t="s">
        <v>17</v>
      </c>
      <c r="F15" s="77" t="s">
        <v>140</v>
      </c>
      <c r="G15" s="74" t="s">
        <v>156</v>
      </c>
      <c r="H15" s="77"/>
    </row>
    <row r="16" spans="2:8" ht="19.5" customHeight="1" x14ac:dyDescent="0.2">
      <c r="B16" s="77" t="s">
        <v>151</v>
      </c>
      <c r="C16" s="77"/>
      <c r="D16" s="77" t="s">
        <v>20</v>
      </c>
      <c r="E16" s="77" t="s">
        <v>123</v>
      </c>
      <c r="F16" s="77" t="s">
        <v>160</v>
      </c>
      <c r="G16" s="77" t="s">
        <v>20</v>
      </c>
    </row>
    <row r="17" spans="2:8" x14ac:dyDescent="0.2">
      <c r="B17" s="77" t="s">
        <v>138</v>
      </c>
      <c r="C17" s="77"/>
      <c r="D17" s="77" t="s">
        <v>126</v>
      </c>
      <c r="E17" s="77" t="s">
        <v>47</v>
      </c>
      <c r="F17" s="77" t="s">
        <v>18</v>
      </c>
      <c r="G17" s="77"/>
      <c r="H17" s="77"/>
    </row>
    <row r="18" spans="2:8" ht="19.5" customHeight="1" x14ac:dyDescent="0.2">
      <c r="B18" s="87">
        <f t="array" ref="B18:H18">DaysAndWeeks+DATE(CalendarYear,6,1)-WEEKDAY(DATE(CalendarYear,6,1),(WeekStart="Monday")+1)+22</f>
        <v>45459</v>
      </c>
      <c r="C18" s="87">
        <v>45460</v>
      </c>
      <c r="D18" s="87">
        <v>45461</v>
      </c>
      <c r="E18" s="87">
        <v>45462</v>
      </c>
      <c r="F18" s="87">
        <v>45463</v>
      </c>
      <c r="G18" s="87">
        <v>45464</v>
      </c>
      <c r="H18" s="87">
        <v>45465</v>
      </c>
    </row>
    <row r="19" spans="2:8" ht="19.5" customHeight="1" x14ac:dyDescent="0.2">
      <c r="B19" s="87" t="s">
        <v>142</v>
      </c>
      <c r="C19" s="87" t="s">
        <v>124</v>
      </c>
      <c r="D19" s="87" t="s">
        <v>52</v>
      </c>
      <c r="E19" s="87" t="s">
        <v>48</v>
      </c>
      <c r="F19" s="87" t="s">
        <v>41</v>
      </c>
      <c r="G19" s="87"/>
      <c r="H19" s="87" t="s">
        <v>116</v>
      </c>
    </row>
    <row r="20" spans="2:8" ht="19.5" customHeight="1" x14ac:dyDescent="0.2">
      <c r="B20" s="87" t="s">
        <v>136</v>
      </c>
      <c r="C20" s="87" t="s">
        <v>155</v>
      </c>
      <c r="D20" s="87" t="s">
        <v>125</v>
      </c>
      <c r="E20" s="87" t="s">
        <v>44</v>
      </c>
      <c r="F20" s="87" t="s">
        <v>129</v>
      </c>
      <c r="G20" s="87" t="s">
        <v>156</v>
      </c>
      <c r="H20" s="72"/>
    </row>
    <row r="21" spans="2:8" ht="19.5" customHeight="1" x14ac:dyDescent="0.2">
      <c r="B21" s="87" t="s">
        <v>151</v>
      </c>
      <c r="C21" s="87"/>
      <c r="D21" s="87" t="s">
        <v>20</v>
      </c>
      <c r="E21" s="87" t="s">
        <v>123</v>
      </c>
      <c r="F21" s="87" t="s">
        <v>145</v>
      </c>
      <c r="G21" s="87" t="s">
        <v>20</v>
      </c>
      <c r="H21" s="87"/>
    </row>
    <row r="22" spans="2:8" ht="21" customHeight="1" x14ac:dyDescent="0.2">
      <c r="B22" s="87" t="s">
        <v>144</v>
      </c>
      <c r="C22" s="87"/>
      <c r="D22" s="87" t="s">
        <v>134</v>
      </c>
      <c r="E22" s="87" t="s">
        <v>49</v>
      </c>
      <c r="F22" s="87" t="s">
        <v>146</v>
      </c>
      <c r="G22" s="72"/>
      <c r="H22" s="72"/>
    </row>
    <row r="23" spans="2:8" ht="19.5" customHeight="1" x14ac:dyDescent="0.25">
      <c r="B23" s="11">
        <f t="array" ref="B23:H23">DaysAndWeeks+DATE(CalendarYear,6,1)-WEEKDAY(DATE(CalendarYear,6,1),(WeekStart="Monday")+1)+29</f>
        <v>45466</v>
      </c>
      <c r="C23" s="11">
        <v>45467</v>
      </c>
      <c r="D23" s="11">
        <v>45468</v>
      </c>
      <c r="E23" s="11">
        <v>45469</v>
      </c>
      <c r="F23" s="11">
        <v>45470</v>
      </c>
      <c r="G23" s="11">
        <v>45471</v>
      </c>
      <c r="H23" s="11">
        <v>45472</v>
      </c>
    </row>
    <row r="24" spans="2:8" ht="19.5" customHeight="1" x14ac:dyDescent="0.2">
      <c r="B24" s="77" t="s">
        <v>117</v>
      </c>
      <c r="C24" s="77" t="s">
        <v>124</v>
      </c>
      <c r="D24" s="77" t="s">
        <v>139</v>
      </c>
      <c r="E24" s="77" t="s">
        <v>122</v>
      </c>
      <c r="F24" s="77" t="s">
        <v>120</v>
      </c>
      <c r="G24" s="77"/>
      <c r="H24" s="77" t="s">
        <v>116</v>
      </c>
    </row>
    <row r="25" spans="2:8" ht="19.5" customHeight="1" x14ac:dyDescent="0.2">
      <c r="B25" s="77" t="s">
        <v>118</v>
      </c>
      <c r="C25" s="77" t="s">
        <v>155</v>
      </c>
      <c r="D25" s="77" t="s">
        <v>32</v>
      </c>
      <c r="E25" s="77" t="s">
        <v>44</v>
      </c>
      <c r="F25" s="77" t="s">
        <v>13</v>
      </c>
      <c r="G25" s="74" t="s">
        <v>156</v>
      </c>
      <c r="H25" s="77"/>
    </row>
    <row r="26" spans="2:8" ht="19.5" customHeight="1" x14ac:dyDescent="0.2">
      <c r="B26" s="77" t="s">
        <v>151</v>
      </c>
      <c r="C26" s="77"/>
      <c r="D26" s="77" t="s">
        <v>20</v>
      </c>
      <c r="E26" s="77" t="s">
        <v>123</v>
      </c>
      <c r="F26" s="77" t="s">
        <v>160</v>
      </c>
      <c r="G26" s="77" t="s">
        <v>20</v>
      </c>
      <c r="H26" s="77"/>
    </row>
    <row r="27" spans="2:8" x14ac:dyDescent="0.2">
      <c r="B27" s="77" t="s">
        <v>147</v>
      </c>
      <c r="C27" s="77"/>
      <c r="D27" s="77" t="s">
        <v>40</v>
      </c>
      <c r="E27" s="77" t="s">
        <v>49</v>
      </c>
      <c r="F27" s="77" t="s">
        <v>119</v>
      </c>
      <c r="G27" s="77"/>
      <c r="H27" s="77"/>
    </row>
    <row r="28" spans="2:8" ht="19.5" customHeight="1" x14ac:dyDescent="0.2">
      <c r="B28" s="87">
        <f t="array" ref="B28:C28">DaysAndWeeks+DATE(CalendarYear,6,1)-WEEKDAY(DATE(CalendarYear,6,1),(WeekStart="Monday")+1)+36</f>
        <v>45473</v>
      </c>
      <c r="C28" s="9">
        <v>45474</v>
      </c>
      <c r="D28" s="7" t="s">
        <v>1</v>
      </c>
      <c r="E28" s="89"/>
      <c r="F28" s="89"/>
      <c r="G28" s="89"/>
      <c r="H28" s="90"/>
    </row>
    <row r="29" spans="2:8" ht="19.5" customHeight="1" x14ac:dyDescent="0.2">
      <c r="B29" s="87" t="s">
        <v>128</v>
      </c>
      <c r="C29" s="9"/>
      <c r="D29" s="88"/>
      <c r="E29" s="95"/>
      <c r="F29" s="95"/>
      <c r="G29" s="95"/>
      <c r="H29" s="94"/>
    </row>
    <row r="30" spans="2:8" ht="19.5" customHeight="1" x14ac:dyDescent="0.2">
      <c r="B30" s="87" t="s">
        <v>127</v>
      </c>
      <c r="C30" s="9"/>
      <c r="D30" s="88"/>
      <c r="E30" s="95"/>
      <c r="F30" s="95"/>
      <c r="G30" s="95"/>
      <c r="H30" s="94"/>
    </row>
    <row r="31" spans="2:8" ht="19.5" customHeight="1" x14ac:dyDescent="0.2">
      <c r="B31" s="87" t="s">
        <v>135</v>
      </c>
      <c r="C31" s="9"/>
      <c r="D31" s="88"/>
      <c r="E31" s="95"/>
      <c r="F31" s="95"/>
      <c r="G31" s="95"/>
      <c r="H31" s="94"/>
    </row>
    <row r="32" spans="2:8" x14ac:dyDescent="0.2">
      <c r="B32" s="87" t="s">
        <v>40</v>
      </c>
      <c r="C32" s="9"/>
      <c r="D32" s="8"/>
      <c r="E32" s="91"/>
      <c r="F32" s="91"/>
      <c r="G32" s="91"/>
      <c r="H32" s="92"/>
    </row>
  </sheetData>
  <mergeCells count="1">
    <mergeCell ref="E28:H32"/>
  </mergeCells>
  <conditionalFormatting sqref="B28:D28 C29:D31">
    <cfRule type="expression" dxfId="31" priority="8">
      <formula>AND(DAY(B28)&gt;=1,DAY(B28)&lt;=15)</formula>
    </cfRule>
  </conditionalFormatting>
  <conditionalFormatting sqref="B15 H15 D15:F15">
    <cfRule type="expression" dxfId="30" priority="7">
      <formula>AND(DAY(B15)&gt;=1,DAY(B15)&lt;=15)</formula>
    </cfRule>
  </conditionalFormatting>
  <conditionalFormatting sqref="B3:G6">
    <cfRule type="expression" dxfId="29" priority="10">
      <formula>DAY(B3)&gt;8</formula>
    </cfRule>
  </conditionalFormatting>
  <conditionalFormatting sqref="B21:H21">
    <cfRule type="expression" dxfId="28" priority="6">
      <formula>AND(DAY(B21)&gt;=1,DAY(B21)&lt;=15)</formula>
    </cfRule>
  </conditionalFormatting>
  <conditionalFormatting sqref="B23:H23">
    <cfRule type="expression" dxfId="27" priority="11">
      <formula>AND(DAY(B23)&gt;=1,DAY(B23)&lt;=15)</formula>
    </cfRule>
  </conditionalFormatting>
  <conditionalFormatting sqref="C10">
    <cfRule type="expression" dxfId="26" priority="5">
      <formula>AND(DAY(C10)&gt;=1,DAY(C10)&lt;=15)</formula>
    </cfRule>
  </conditionalFormatting>
  <conditionalFormatting sqref="C15">
    <cfRule type="expression" dxfId="25" priority="4">
      <formula>AND(DAY(C15)&gt;=1,DAY(C15)&lt;=15)</formula>
    </cfRule>
  </conditionalFormatting>
  <conditionalFormatting sqref="C20">
    <cfRule type="expression" dxfId="24" priority="3">
      <formula>AND(DAY(C20)&gt;=1,DAY(C20)&lt;=15)</formula>
    </cfRule>
  </conditionalFormatting>
  <conditionalFormatting sqref="C25">
    <cfRule type="expression" dxfId="23" priority="2">
      <formula>AND(DAY(C25)&gt;=1,DAY(C25)&lt;=15)</formula>
    </cfRule>
  </conditionalFormatting>
  <conditionalFormatting sqref="G11">
    <cfRule type="expression" dxfId="22" priority="1">
      <formula>AND(DAY(G11)&gt;=1,DAY(G11)&lt;=15)</formula>
    </cfRule>
  </conditionalFormatting>
  <dataValidations count="9">
    <dataValidation allowBlank="1" showInputMessage="1" showErrorMessage="1" prompt="Automatically determined weekday" sqref="C2:H2" xr:uid="{00000000-0002-0000-0500-000000000000}"/>
    <dataValidation allowBlank="1" showErrorMessage="1" prompt="The year in this cell is automatically updated based on the year entered in January worksheet. Calendar below has dates for previous and next month with lighter font shade" sqref="B1" xr:uid="{00000000-0002-0000-0500-000001000000}"/>
    <dataValidation allowBlank="1" showInputMessage="1" showErrorMessage="1" prompt="This row &amp; rows 5, 7, 9, 11 &amp; 13 contain calendar days of the week. If this cell doesn’t contain the number 1, then it is a day from the previous month. Enter notes in cell E13" sqref="B3:B6" xr:uid="{00000000-0002-0000-0500-000002000000}"/>
    <dataValidation allowBlank="1" showInputMessage="1" showErrorMessage="1" prompt="This row contains the weekday names for this calendar. This cell contains the starting day of the week. To change the starting day, enter a new weekday in cell K4 of the January worksheet" sqref="B2" xr:uid="{00000000-0002-0000-0500-000003000000}"/>
    <dataValidation allowBlank="1" showInputMessage="1" showErrorMessage="1" prompt="June month calendar" sqref="A1" xr:uid="{00000000-0002-0000-0500-000005000000}"/>
    <dataValidation allowBlank="1" showInputMessage="1" showErrorMessage="1" prompt="Enter Notes in the cell at right" sqref="D28:D32" xr:uid="{00000000-0002-0000-0500-000006000000}"/>
    <dataValidation allowBlank="1" showInputMessage="1" showErrorMessage="1" prompt="Enter Notes in this cell" sqref="E28:H32" xr:uid="{00000000-0002-0000-0500-000007000000}"/>
    <dataValidation allowBlank="1" showInputMessage="1" showErrorMessage="1" prompt="This row &amp; rows 6, 8, 10, 12, &amp; 14 are cells for entering daily notes related to the calendar day in the cell above" sqref="B7" xr:uid="{00000000-0002-0000-0500-000008000000}"/>
    <dataValidation allowBlank="1" showInputMessage="1" showErrorMessage="1" prompt="The year in this cell is automatically updated. Select another year in cell K3 of the January worksheet to change the year" sqref="C1" xr:uid="{3B5EBA9E-6F2A-4A06-88F5-C22A25660616}"/>
  </dataValidations>
  <printOptions horizontalCentered="1" verticalCentered="1"/>
  <pageMargins left="0.7" right="0.7" top="0.75" bottom="0.75" header="0.3" footer="0.3"/>
  <pageSetup scale="89" orientation="landscape" r:id="rId1"/>
  <headerFooter differentFirst="1">
    <oddFoote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7"/>
    <pageSetUpPr fitToPage="1"/>
  </sheetPr>
  <dimension ref="B1:H14"/>
  <sheetViews>
    <sheetView showGridLines="0" zoomScaleNormal="100" workbookViewId="0"/>
  </sheetViews>
  <sheetFormatPr defaultColWidth="8.88671875" defaultRowHeight="14.25" x14ac:dyDescent="0.2"/>
  <cols>
    <col min="1" max="1" width="2.88671875" customWidth="1"/>
    <col min="2" max="2" width="18.44140625" customWidth="1"/>
    <col min="3" max="8" width="17.88671875" customWidth="1"/>
    <col min="9" max="9" width="2.88671875" customWidth="1"/>
    <col min="10" max="10" width="10.5546875" customWidth="1"/>
  </cols>
  <sheetData>
    <row r="1" spans="2:8" ht="59.25" customHeight="1" x14ac:dyDescent="0.2">
      <c r="B1" s="39" t="str">
        <f>"July "&amp;CalendarYear</f>
        <v>July 2024</v>
      </c>
      <c r="C1" s="40"/>
      <c r="D1" s="40"/>
      <c r="E1" s="41"/>
      <c r="F1" s="41"/>
      <c r="G1" s="41"/>
      <c r="H1" s="42"/>
    </row>
    <row r="2" spans="2:8" ht="21.75" customHeight="1" x14ac:dyDescent="0.2">
      <c r="B2" s="5" t="str">
        <f>IF(WeekStart="SUNDAY", "SUNDAY","MONDAY")</f>
        <v>SUNDAY</v>
      </c>
      <c r="C2" s="5" t="str">
        <f t="shared" ref="C2:H2" si="0">UPPER(TEXT(C3,"dddd"))</f>
        <v>MONDAY</v>
      </c>
      <c r="D2" s="5" t="str">
        <f t="shared" si="0"/>
        <v>TUESDAY</v>
      </c>
      <c r="E2" s="5" t="str">
        <f t="shared" si="0"/>
        <v>WEDNESDAY</v>
      </c>
      <c r="F2" s="5" t="str">
        <f t="shared" si="0"/>
        <v>THURSDAY</v>
      </c>
      <c r="G2" s="5" t="str">
        <f t="shared" si="0"/>
        <v>FRIDAY</v>
      </c>
      <c r="H2" s="5" t="str">
        <f t="shared" si="0"/>
        <v>SATURDAY</v>
      </c>
    </row>
    <row r="3" spans="2:8" ht="19.5" customHeight="1" x14ac:dyDescent="0.25">
      <c r="B3" s="11">
        <f t="array" ref="B3:H3">DaysAndWeeks+DATE(CalendarYear,7,1)-WEEKDAY(DATE(CalendarYear,7,1),(WeekStart="Monday")+1)+1</f>
        <v>45473</v>
      </c>
      <c r="C3" s="11">
        <v>45474</v>
      </c>
      <c r="D3" s="11">
        <v>45475</v>
      </c>
      <c r="E3" s="11">
        <v>45476</v>
      </c>
      <c r="F3" s="11">
        <v>45477</v>
      </c>
      <c r="G3" s="11">
        <v>45478</v>
      </c>
      <c r="H3" s="11">
        <v>45479</v>
      </c>
    </row>
    <row r="4" spans="2:8" ht="57.95" customHeight="1" x14ac:dyDescent="0.25">
      <c r="B4" s="11"/>
      <c r="C4" s="11"/>
      <c r="D4" s="11"/>
      <c r="E4" s="11"/>
      <c r="F4" s="11"/>
      <c r="G4" s="11"/>
      <c r="H4" s="11"/>
    </row>
    <row r="5" spans="2:8" ht="19.5" customHeight="1" x14ac:dyDescent="0.2">
      <c r="B5" s="9">
        <f t="array" ref="B5:H5">DaysAndWeeks+DATE(CalendarYear,7,1)-WEEKDAY(DATE(CalendarYear,7,1),(WeekStart="Monday")+1)+8</f>
        <v>45480</v>
      </c>
      <c r="C5" s="9">
        <v>45481</v>
      </c>
      <c r="D5" s="9">
        <v>45482</v>
      </c>
      <c r="E5" s="9">
        <v>45483</v>
      </c>
      <c r="F5" s="9">
        <v>45484</v>
      </c>
      <c r="G5" s="9">
        <v>45485</v>
      </c>
      <c r="H5" s="9">
        <v>45486</v>
      </c>
    </row>
    <row r="6" spans="2:8" ht="57.95" customHeight="1" x14ac:dyDescent="0.2">
      <c r="B6" s="9"/>
      <c r="C6" s="9"/>
      <c r="D6" s="9"/>
      <c r="E6" s="9"/>
      <c r="F6" s="9"/>
      <c r="G6" s="9"/>
      <c r="H6" s="9"/>
    </row>
    <row r="7" spans="2:8" ht="19.5" customHeight="1" x14ac:dyDescent="0.25">
      <c r="B7" s="11">
        <f t="array" ref="B7:H7">DaysAndWeeks+DATE(CalendarYear,7,1)-WEEKDAY(DATE(CalendarYear,7,1),(WeekStart="Monday")+1)+15</f>
        <v>45487</v>
      </c>
      <c r="C7" s="11">
        <v>45488</v>
      </c>
      <c r="D7" s="11">
        <v>45489</v>
      </c>
      <c r="E7" s="11">
        <v>45490</v>
      </c>
      <c r="F7" s="11">
        <v>45491</v>
      </c>
      <c r="G7" s="11">
        <v>45492</v>
      </c>
      <c r="H7" s="11">
        <v>45493</v>
      </c>
    </row>
    <row r="8" spans="2:8" ht="57.95" customHeight="1" x14ac:dyDescent="0.25">
      <c r="B8" s="11"/>
      <c r="C8" s="11"/>
      <c r="D8" s="11"/>
      <c r="E8" s="11"/>
      <c r="F8" s="11"/>
      <c r="G8" s="11"/>
      <c r="H8" s="11"/>
    </row>
    <row r="9" spans="2:8" ht="19.5" customHeight="1" x14ac:dyDescent="0.2">
      <c r="B9" s="9">
        <f t="array" ref="B9:H9">DaysAndWeeks+DATE(CalendarYear,7,1)-WEEKDAY(DATE(CalendarYear,7,1),(WeekStart="Monday")+1)+22</f>
        <v>45494</v>
      </c>
      <c r="C9" s="9">
        <v>45495</v>
      </c>
      <c r="D9" s="9">
        <v>45496</v>
      </c>
      <c r="E9" s="9">
        <v>45497</v>
      </c>
      <c r="F9" s="9">
        <v>45498</v>
      </c>
      <c r="G9" s="9">
        <v>45499</v>
      </c>
      <c r="H9" s="9">
        <v>45500</v>
      </c>
    </row>
    <row r="10" spans="2:8" ht="57.95" customHeight="1" x14ac:dyDescent="0.2">
      <c r="B10" s="9"/>
      <c r="C10" s="9"/>
      <c r="D10" s="9"/>
      <c r="E10" s="9"/>
      <c r="F10" s="9"/>
      <c r="G10" s="9"/>
      <c r="H10" s="9"/>
    </row>
    <row r="11" spans="2:8" ht="19.5" customHeight="1" x14ac:dyDescent="0.25">
      <c r="B11" s="11">
        <f t="array" ref="B11:H11">DaysAndWeeks+DATE(CalendarYear,7,1)-WEEKDAY(DATE(CalendarYear,7,1),(WeekStart="Monday")+1)+29</f>
        <v>45501</v>
      </c>
      <c r="C11" s="11">
        <v>45502</v>
      </c>
      <c r="D11" s="11">
        <v>45503</v>
      </c>
      <c r="E11" s="11">
        <v>45504</v>
      </c>
      <c r="F11" s="11">
        <v>45505</v>
      </c>
      <c r="G11" s="11">
        <v>45506</v>
      </c>
      <c r="H11" s="11">
        <v>45507</v>
      </c>
    </row>
    <row r="12" spans="2:8" ht="57.95" customHeight="1" x14ac:dyDescent="0.25">
      <c r="B12" s="11"/>
      <c r="C12" s="11"/>
      <c r="D12" s="11"/>
      <c r="E12" s="11"/>
      <c r="F12" s="11"/>
      <c r="G12" s="11"/>
      <c r="H12" s="11"/>
    </row>
    <row r="13" spans="2:8" ht="19.5" customHeight="1" x14ac:dyDescent="0.2">
      <c r="B13" s="9">
        <f t="array" ref="B13:C13">DaysAndWeeks+DATE(CalendarYear,7,1)-WEEKDAY(DATE(CalendarYear,7,1),(WeekStart="Monday")+1)+36</f>
        <v>45508</v>
      </c>
      <c r="C13" s="9">
        <v>45509</v>
      </c>
      <c r="D13" s="7" t="s">
        <v>1</v>
      </c>
      <c r="E13" s="89"/>
      <c r="F13" s="89"/>
      <c r="G13" s="89"/>
      <c r="H13" s="90"/>
    </row>
    <row r="14" spans="2:8" ht="57.95" customHeight="1" x14ac:dyDescent="0.2">
      <c r="B14" s="9"/>
      <c r="C14" s="9"/>
      <c r="D14" s="8"/>
      <c r="E14" s="91"/>
      <c r="F14" s="91"/>
      <c r="G14" s="91"/>
      <c r="H14" s="92"/>
    </row>
  </sheetData>
  <dataConsolidate/>
  <mergeCells count="1">
    <mergeCell ref="E13:H14"/>
  </mergeCells>
  <conditionalFormatting sqref="B13:D13">
    <cfRule type="expression" dxfId="21" priority="1">
      <formula>AND(DAY(B13)&gt;=1,DAY(B13)&lt;=15)</formula>
    </cfRule>
  </conditionalFormatting>
  <conditionalFormatting sqref="B3:G3">
    <cfRule type="expression" dxfId="20" priority="3">
      <formula>DAY(B3)&gt;8</formula>
    </cfRule>
  </conditionalFormatting>
  <conditionalFormatting sqref="B11:H11">
    <cfRule type="expression" dxfId="19" priority="4">
      <formula>AND(DAY(B11)&gt;=1,DAY(B11)&lt;=15)</formula>
    </cfRule>
  </conditionalFormatting>
  <dataValidations count="9">
    <dataValidation allowBlank="1" showInputMessage="1" showErrorMessage="1" prompt="Automatically determined weekday" sqref="C2:H2" xr:uid="{00000000-0002-0000-0600-000000000000}"/>
    <dataValidation allowBlank="1" showErrorMessage="1" prompt="The year in this cell is automatically updated based on the year entered in January worksheet. Calendar below has dates for previous and next month with lighter font shade" sqref="B1" xr:uid="{00000000-0002-0000-0600-000001000000}"/>
    <dataValidation allowBlank="1" showInputMessage="1" showErrorMessage="1" prompt="This row &amp; rows 5, 7, 9, 11 &amp; 13 contain calendar days of the week. If this cell doesn’t contain the number 1, then it is a day from the previous month. Enter notes in cell E13" sqref="B3" xr:uid="{00000000-0002-0000-0600-000002000000}"/>
    <dataValidation allowBlank="1" showInputMessage="1" showErrorMessage="1" prompt="This row contains the weekday names for this calendar. This cell contains the starting day of the week. To change the starting day, enter a new weekday in cell K4 of the January worksheet" sqref="B2" xr:uid="{00000000-0002-0000-0600-000003000000}"/>
    <dataValidation allowBlank="1" showInputMessage="1" showErrorMessage="1" prompt="The year in this cell is automatically updated. Select another year in cell K3 of the January worksheet to change the year" sqref="C1" xr:uid="{00000000-0002-0000-0600-000004000000}"/>
    <dataValidation allowBlank="1" showInputMessage="1" showErrorMessage="1" prompt="July month calendar" sqref="A1" xr:uid="{00000000-0002-0000-0600-000005000000}"/>
    <dataValidation allowBlank="1" showInputMessage="1" showErrorMessage="1" prompt="Enter Notes in the cell at right" sqref="D13:D14" xr:uid="{00000000-0002-0000-0600-000006000000}"/>
    <dataValidation allowBlank="1" showInputMessage="1" showErrorMessage="1" prompt="Enter Notes in this cell" sqref="E13:H14" xr:uid="{00000000-0002-0000-0600-000007000000}"/>
    <dataValidation allowBlank="1" showInputMessage="1" showErrorMessage="1" prompt="This row &amp; rows 6, 8, 10, 12, &amp; 14 are cells for entering daily notes related to the calendar day in the cell above" sqref="B4" xr:uid="{00000000-0002-0000-0600-000008000000}"/>
  </dataValidations>
  <printOptions horizontalCentered="1" verticalCentered="1"/>
  <pageMargins left="0.7" right="0.7" top="0.75" bottom="0.75" header="0.3" footer="0.3"/>
  <pageSetup scale="89" orientation="landscape" r:id="rId1"/>
  <headerFooter differentFirst="1">
    <oddFoote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8"/>
    <pageSetUpPr fitToPage="1"/>
  </sheetPr>
  <dimension ref="B1:H14"/>
  <sheetViews>
    <sheetView showGridLines="0" zoomScaleNormal="100" workbookViewId="0"/>
  </sheetViews>
  <sheetFormatPr defaultColWidth="8.88671875" defaultRowHeight="14.25" x14ac:dyDescent="0.2"/>
  <cols>
    <col min="1" max="1" width="2.88671875" customWidth="1"/>
    <col min="2" max="2" width="18.44140625" customWidth="1"/>
    <col min="3" max="8" width="17.88671875" customWidth="1"/>
    <col min="9" max="9" width="2.88671875" customWidth="1"/>
    <col min="10" max="10" width="10.5546875" customWidth="1"/>
  </cols>
  <sheetData>
    <row r="1" spans="2:8" ht="59.25" customHeight="1" x14ac:dyDescent="0.2">
      <c r="B1" s="43" t="str">
        <f>"August "&amp;CalendarYear</f>
        <v>August 2024</v>
      </c>
      <c r="C1" s="44"/>
      <c r="D1" s="44"/>
      <c r="E1" s="45"/>
      <c r="F1" s="45"/>
      <c r="G1" s="45"/>
      <c r="H1" s="46"/>
    </row>
    <row r="2" spans="2:8" ht="21.75" customHeight="1" x14ac:dyDescent="0.2">
      <c r="B2" s="5" t="str">
        <f>IF(WeekStart="SUNDAY", "SUNDAY","MONDAY")</f>
        <v>SUNDAY</v>
      </c>
      <c r="C2" s="5" t="str">
        <f t="shared" ref="C2:H2" si="0">UPPER(TEXT(C3,"dddd"))</f>
        <v>MONDAY</v>
      </c>
      <c r="D2" s="5" t="str">
        <f t="shared" si="0"/>
        <v>TUESDAY</v>
      </c>
      <c r="E2" s="5" t="str">
        <f t="shared" si="0"/>
        <v>WEDNESDAY</v>
      </c>
      <c r="F2" s="5" t="str">
        <f t="shared" si="0"/>
        <v>THURSDAY</v>
      </c>
      <c r="G2" s="5" t="str">
        <f t="shared" si="0"/>
        <v>FRIDAY</v>
      </c>
      <c r="H2" s="5" t="str">
        <f t="shared" si="0"/>
        <v>SATURDAY</v>
      </c>
    </row>
    <row r="3" spans="2:8" ht="19.5" customHeight="1" x14ac:dyDescent="0.25">
      <c r="B3" s="11">
        <f t="array" ref="B3:H3">DaysAndWeeks+DATE(CalendarYear,8,1)-WEEKDAY(DATE(CalendarYear,8,1),(WeekStart="Monday")+1)+1</f>
        <v>45501</v>
      </c>
      <c r="C3" s="11">
        <v>45502</v>
      </c>
      <c r="D3" s="11">
        <v>45503</v>
      </c>
      <c r="E3" s="11">
        <v>45504</v>
      </c>
      <c r="F3" s="11">
        <v>45505</v>
      </c>
      <c r="G3" s="11">
        <v>45506</v>
      </c>
      <c r="H3" s="11">
        <v>45507</v>
      </c>
    </row>
    <row r="4" spans="2:8" ht="57.95" customHeight="1" x14ac:dyDescent="0.25">
      <c r="B4" s="11"/>
      <c r="C4" s="11"/>
      <c r="D4" s="11"/>
      <c r="E4" s="11"/>
      <c r="F4" s="11"/>
      <c r="G4" s="11"/>
      <c r="H4" s="11"/>
    </row>
    <row r="5" spans="2:8" ht="19.5" customHeight="1" x14ac:dyDescent="0.2">
      <c r="B5" s="9">
        <f t="array" ref="B5:H5">DaysAndWeeks+DATE(CalendarYear,8,1)-WEEKDAY(DATE(CalendarYear,8,1),(WeekStart="Monday")+1)+8</f>
        <v>45508</v>
      </c>
      <c r="C5" s="9">
        <v>45509</v>
      </c>
      <c r="D5" s="9">
        <v>45510</v>
      </c>
      <c r="E5" s="9">
        <v>45511</v>
      </c>
      <c r="F5" s="9">
        <v>45512</v>
      </c>
      <c r="G5" s="9">
        <v>45513</v>
      </c>
      <c r="H5" s="9">
        <v>45514</v>
      </c>
    </row>
    <row r="6" spans="2:8" ht="57.95" customHeight="1" x14ac:dyDescent="0.2">
      <c r="B6" s="9"/>
      <c r="C6" s="9"/>
      <c r="D6" s="9"/>
      <c r="E6" s="9"/>
      <c r="F6" s="9"/>
      <c r="G6" s="9"/>
      <c r="H6" s="9"/>
    </row>
    <row r="7" spans="2:8" ht="19.5" customHeight="1" x14ac:dyDescent="0.25">
      <c r="B7" s="11">
        <f t="array" ref="B7:H7">DaysAndWeeks+DATE(CalendarYear,8,1)-WEEKDAY(DATE(CalendarYear,8,1),(WeekStart="Monday")+1)+15</f>
        <v>45515</v>
      </c>
      <c r="C7" s="11">
        <v>45516</v>
      </c>
      <c r="D7" s="11">
        <v>45517</v>
      </c>
      <c r="E7" s="11">
        <v>45518</v>
      </c>
      <c r="F7" s="11">
        <v>45519</v>
      </c>
      <c r="G7" s="11">
        <v>45520</v>
      </c>
      <c r="H7" s="11">
        <v>45521</v>
      </c>
    </row>
    <row r="8" spans="2:8" ht="57.95" customHeight="1" x14ac:dyDescent="0.25">
      <c r="B8" s="11"/>
      <c r="C8" s="11"/>
      <c r="D8" s="11"/>
      <c r="E8" s="11"/>
      <c r="F8" s="11"/>
      <c r="G8" s="11"/>
      <c r="H8" s="11"/>
    </row>
    <row r="9" spans="2:8" ht="19.5" customHeight="1" x14ac:dyDescent="0.2">
      <c r="B9" s="9">
        <f t="array" ref="B9:H9">DaysAndWeeks+DATE(CalendarYear,8,1)-WEEKDAY(DATE(CalendarYear,8,1),(WeekStart="Monday")+1)+22</f>
        <v>45522</v>
      </c>
      <c r="C9" s="9">
        <v>45523</v>
      </c>
      <c r="D9" s="9">
        <v>45524</v>
      </c>
      <c r="E9" s="9">
        <v>45525</v>
      </c>
      <c r="F9" s="9">
        <v>45526</v>
      </c>
      <c r="G9" s="9">
        <v>45527</v>
      </c>
      <c r="H9" s="9">
        <v>45528</v>
      </c>
    </row>
    <row r="10" spans="2:8" ht="57.95" customHeight="1" x14ac:dyDescent="0.2">
      <c r="B10" s="9"/>
      <c r="C10" s="9"/>
      <c r="D10" s="9"/>
      <c r="E10" s="9"/>
      <c r="F10" s="9"/>
      <c r="G10" s="9"/>
      <c r="H10" s="9"/>
    </row>
    <row r="11" spans="2:8" ht="19.5" customHeight="1" x14ac:dyDescent="0.25">
      <c r="B11" s="11">
        <f t="array" ref="B11:H11">DaysAndWeeks+DATE(CalendarYear,8,1)-WEEKDAY(DATE(CalendarYear,8,1),(WeekStart="Monday")+1)+29</f>
        <v>45529</v>
      </c>
      <c r="C11" s="11">
        <v>45530</v>
      </c>
      <c r="D11" s="11">
        <v>45531</v>
      </c>
      <c r="E11" s="11">
        <v>45532</v>
      </c>
      <c r="F11" s="11">
        <v>45533</v>
      </c>
      <c r="G11" s="11">
        <v>45534</v>
      </c>
      <c r="H11" s="11">
        <v>45535</v>
      </c>
    </row>
    <row r="12" spans="2:8" ht="57.95" customHeight="1" x14ac:dyDescent="0.25">
      <c r="B12" s="11"/>
      <c r="C12" s="11"/>
      <c r="D12" s="11"/>
      <c r="E12" s="11"/>
      <c r="F12" s="11"/>
      <c r="G12" s="11"/>
      <c r="H12" s="11"/>
    </row>
    <row r="13" spans="2:8" ht="19.5" customHeight="1" x14ac:dyDescent="0.2">
      <c r="B13" s="9">
        <f t="array" ref="B13:C13">DaysAndWeeks+DATE(CalendarYear,8,1)-WEEKDAY(DATE(CalendarYear,8,1),(WeekStart="Monday")+1)+36</f>
        <v>45536</v>
      </c>
      <c r="C13" s="9">
        <v>45537</v>
      </c>
      <c r="D13" s="7" t="s">
        <v>1</v>
      </c>
      <c r="E13" s="89"/>
      <c r="F13" s="89"/>
      <c r="G13" s="89"/>
      <c r="H13" s="90"/>
    </row>
    <row r="14" spans="2:8" ht="57.95" customHeight="1" x14ac:dyDescent="0.2">
      <c r="B14" s="9"/>
      <c r="C14" s="9"/>
      <c r="D14" s="8"/>
      <c r="E14" s="91"/>
      <c r="F14" s="91"/>
      <c r="G14" s="91"/>
      <c r="H14" s="92"/>
    </row>
  </sheetData>
  <mergeCells count="1">
    <mergeCell ref="E13:H14"/>
  </mergeCells>
  <conditionalFormatting sqref="B13:D13">
    <cfRule type="expression" dxfId="18" priority="1">
      <formula>AND(DAY(B13)&gt;=1,DAY(B13)&lt;=15)</formula>
    </cfRule>
  </conditionalFormatting>
  <conditionalFormatting sqref="B3:G3">
    <cfRule type="expression" dxfId="17" priority="3">
      <formula>DAY(B3)&gt;8</formula>
    </cfRule>
  </conditionalFormatting>
  <conditionalFormatting sqref="B11:H11">
    <cfRule type="expression" dxfId="16" priority="4">
      <formula>AND(DAY(B11)&gt;=1,DAY(B11)&lt;=15)</formula>
    </cfRule>
  </conditionalFormatting>
  <dataValidations count="9">
    <dataValidation allowBlank="1" showInputMessage="1" showErrorMessage="1" prompt="Automatically determined weekday" sqref="C2:H2" xr:uid="{00000000-0002-0000-0700-000000000000}"/>
    <dataValidation allowBlank="1" showErrorMessage="1" prompt="The year in this cell is automatically updated based on the year entered in January worksheet. Calendar below has dates for previous and next month with lighter font shade" sqref="B1" xr:uid="{00000000-0002-0000-0700-000001000000}"/>
    <dataValidation allowBlank="1" showInputMessage="1" showErrorMessage="1" prompt="This row &amp; rows 5, 7, 9, 11 &amp; 13 contain calendar days of the week. If this cell doesn’t contain the number 1, then it is a day from the previous month. Enter notes in cell E13" sqref="B3" xr:uid="{00000000-0002-0000-0700-000002000000}"/>
    <dataValidation allowBlank="1" showInputMessage="1" showErrorMessage="1" prompt="This row contains the weekday names for this calendar. This cell contains the starting day of the week. To change the starting day, enter a new weekday in cell K4 of the January worksheet" sqref="B2" xr:uid="{00000000-0002-0000-0700-000003000000}"/>
    <dataValidation allowBlank="1" showInputMessage="1" showErrorMessage="1" prompt="August month calendar" sqref="A1" xr:uid="{00000000-0002-0000-0700-000005000000}"/>
    <dataValidation allowBlank="1" showInputMessage="1" showErrorMessage="1" prompt="Enter Notes in the cell at right" sqref="D13:D14" xr:uid="{00000000-0002-0000-0700-000006000000}"/>
    <dataValidation allowBlank="1" showInputMessage="1" showErrorMessage="1" prompt="Enter Notes in this cell" sqref="E13:H14" xr:uid="{00000000-0002-0000-0700-000007000000}"/>
    <dataValidation allowBlank="1" showInputMessage="1" showErrorMessage="1" prompt="This row &amp; rows 6, 8, 10, 12, &amp; 14 are cells for entering daily notes related to the calendar day in the cell above" sqref="B4" xr:uid="{00000000-0002-0000-0700-000008000000}"/>
    <dataValidation allowBlank="1" showInputMessage="1" showErrorMessage="1" prompt="The year in this cell is automatically updated. Select another year in cell K3 of the January worksheet to change the year" sqref="C1" xr:uid="{66CA7BBB-AB5C-45C6-8652-E95B2C7872CF}"/>
  </dataValidations>
  <printOptions horizontalCentered="1" verticalCentered="1"/>
  <pageMargins left="0.7" right="0.7" top="0.75" bottom="0.75" header="0.3" footer="0.3"/>
  <pageSetup scale="89" orientation="landscape" r:id="rId1"/>
  <headerFooter differentFirst="1">
    <oddFoote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mage xmlns="71af3243-3dd4-4a8d-8c0d-dd76da1f02a5">
      <Url xsi:nil="true"/>
      <Description xsi:nil="true"/>
    </Image>
    <Status xmlns="71af3243-3dd4-4a8d-8c0d-dd76da1f02a5">Not started</Status>
    <Background xmlns="71af3243-3dd4-4a8d-8c0d-dd76da1f02a5">false</Background>
    <_ip_UnifiedCompliancePolicyProperties xmlns="http://schemas.microsoft.com/sharepoint/v3" xsi:nil="true"/>
    <ImageTagsTaxHTField xmlns="71af3243-3dd4-4a8d-8c0d-dd76da1f02a5">
      <Terms xmlns="http://schemas.microsoft.com/office/infopath/2007/PartnerControls"/>
    </ImageTagsTaxHTField>
    <TaxCatchAll xmlns="230e9df3-be65-4c73-a93b-d1236ebd677e" xsi:nil="true"/>
    <MediaServiceKeyPoints xmlns="71af3243-3dd4-4a8d-8c0d-dd76da1f02a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26" ma:contentTypeDescription="Create a new document." ma:contentTypeScope="" ma:versionID="ac37c1753acd5e330d2062ccec26ea66">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3b340c7101c92c5120abd06486f94548"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Status" minOccurs="0"/>
                <xsd:element ref="ns2:Image" minOccurs="0"/>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1:_ip_UnifiedCompliancePolicyProperties" minOccurs="0"/>
                <xsd:element ref="ns1:_ip_UnifiedCompliancePolicyUIAction" minOccurs="0"/>
                <xsd:element ref="ns4:TaxCatchAll" minOccurs="0"/>
                <xsd:element ref="ns2:ImageTagsTaxHTField" minOccurs="0"/>
                <xsd:element ref="ns2:MediaServiceLocation" minOccurs="0"/>
                <xsd:element ref="ns2:MediaLengthInSeconds" minOccurs="0"/>
                <xsd:element ref="ns2:Background" minOccurs="0"/>
                <xsd:element ref="ns2:MediaServiceSearchProperties" minOccurs="0"/>
                <xsd:element ref="ns2:MediaServiceDoc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ma:readOnly="false">
      <xsd:simpleType>
        <xsd:restriction base="dms:Note"/>
      </xsd:simpleType>
    </xsd:element>
    <xsd:element name="_ip_UnifiedCompliancePolicyUIAction" ma:index="21" nillable="true" ma:displayName="Unified Compliance Policy UI Action" ma:hidden="true" ma:internalName="_ip_UnifiedCompliancePolicyUIAction"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Status" ma:index="2" nillable="true" ma:displayName="Status" ma:default="Not started" ma:format="Dropdown" ma:internalName="Status" ma:readOnly="false">
      <xsd:simpleType>
        <xsd:restriction base="dms:Choice">
          <xsd:enumeration value="Not started"/>
          <xsd:enumeration value="In Progress"/>
          <xsd:enumeration value="Completed"/>
        </xsd:restriction>
      </xsd:simpleType>
    </xsd:element>
    <xsd:element name="Image" ma:index="3" nillable="true" ma:displayName="Image" ma:format="Image" ma:internalName="Image"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hidden="true" ma:internalName="MediaServiceOCR" ma:readOnly="true">
      <xsd:simpleType>
        <xsd:restriction base="dms:Note"/>
      </xsd:simpleType>
    </xsd:element>
    <xsd:element name="MediaServiceAutoTags" ma:index="11" nillable="true" ma:displayName="MediaServiceAutoTags" ma:hidden="true"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hidden="true" ma:internalName="MediaServiceKeyPoints" ma:readOnly="fals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ImageTagsTaxHTField" ma:index="25" nillable="true" ma:taxonomy="true" ma:internalName="ImageTagsTaxHTField" ma:taxonomyFieldName="MediaServiceImageTags" ma:displayName="Image Tags" ma:readOnly="false" ma:fieldId="{5cf76f15-5ced-4ddc-b409-7134ff3c332f}" ma:taxonomyMulti="true" ma:sspId="e385fb40-52d4-4fae-9c5b-3e8ff8a5878e"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hidden="true" ma:internalName="MediaServiceLocation"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Background" ma:index="28" nillable="true" ma:displayName="Background" ma:default="0" ma:format="Dropdown" ma:internalName="Background">
      <xsd:simpleType>
        <xsd:restriction base="dms:Boolean"/>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MediaServiceDocTags" ma:index="30" nillable="true" ma:displayName="MediaServiceDocTags" ma:hidden="true" ma:internalName="MediaServiceDoc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hidden="true" ma:internalName="SharedWithDetail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3f6bfcbc-3db3-4ae6-bd76-326f0798ad28}" ma:internalName="TaxCatchAll" ma:readOnly="false"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845F649-A5E1-49E2-B3BF-F9BCCA7272E3}">
  <ds:schemaRefs>
    <ds:schemaRef ds:uri="http://schemas.microsoft.com/office/2006/metadata/properties"/>
    <ds:schemaRef ds:uri="http://schemas.microsoft.com/office/infopath/2007/PartnerControls"/>
    <ds:schemaRef ds:uri="http://schemas.microsoft.com/sharepoint/v3"/>
    <ds:schemaRef ds:uri="71af3243-3dd4-4a8d-8c0d-dd76da1f02a5"/>
    <ds:schemaRef ds:uri="230e9df3-be65-4c73-a93b-d1236ebd677e"/>
  </ds:schemaRefs>
</ds:datastoreItem>
</file>

<file path=customXml/itemProps2.xml><?xml version="1.0" encoding="utf-8"?>
<ds:datastoreItem xmlns:ds="http://schemas.openxmlformats.org/officeDocument/2006/customXml" ds:itemID="{7A3AF6B5-3A62-476A-A075-2058F834D300}">
  <ds:schemaRefs>
    <ds:schemaRef ds:uri="http://schemas.microsoft.com/sharepoint/v3/contenttype/forms"/>
  </ds:schemaRefs>
</ds:datastoreItem>
</file>

<file path=customXml/itemProps3.xml><?xml version="1.0" encoding="utf-8"?>
<ds:datastoreItem xmlns:ds="http://schemas.openxmlformats.org/officeDocument/2006/customXml" ds:itemID="{6D508893-EE11-475F-8875-A80DA63B0A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af3243-3dd4-4a8d-8c0d-dd76da1f02a5"/>
    <ds:schemaRef ds:uri="16c05727-aa75-4e4a-9b5f-8a80a1165891"/>
    <ds:schemaRef ds:uri="230e9df3-be65-4c73-a93b-d1236ebd6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TM11907363</Template>
  <Application>Microsoft Excel</Application>
  <DocSecurity>0</DocSecurity>
  <ScaleCrop>false</ScaleCrop>
  <HeadingPairs>
    <vt:vector size="4" baseType="variant">
      <vt:variant>
        <vt:lpstr>Worksheets</vt:lpstr>
      </vt:variant>
      <vt:variant>
        <vt:i4>14</vt:i4>
      </vt:variant>
      <vt:variant>
        <vt:lpstr>Named Ranges</vt:lpstr>
      </vt:variant>
      <vt:variant>
        <vt:i4>27</vt:i4>
      </vt:variant>
    </vt:vector>
  </HeadingPairs>
  <TitlesOfParts>
    <vt:vector size="41" baseType="lpstr">
      <vt:lpstr>Data</vt:lpstr>
      <vt:lpstr>January</vt:lpstr>
      <vt:lpstr>February</vt:lpstr>
      <vt:lpstr>March</vt:lpstr>
      <vt:lpstr>April</vt:lpstr>
      <vt:lpstr>May</vt:lpstr>
      <vt:lpstr>June</vt:lpstr>
      <vt:lpstr>July</vt:lpstr>
      <vt:lpstr>August</vt:lpstr>
      <vt:lpstr>September</vt:lpstr>
      <vt:lpstr>October</vt:lpstr>
      <vt:lpstr>November</vt:lpstr>
      <vt:lpstr>December</vt:lpstr>
      <vt:lpstr>Sheet1</vt:lpstr>
      <vt:lpstr>CalendarYear</vt:lpstr>
      <vt:lpstr>ColumnTitleRegion1..H12.1</vt:lpstr>
      <vt:lpstr>ColumnTitleRegion1..H12.10</vt:lpstr>
      <vt:lpstr>ColumnTitleRegion1..H12.11</vt:lpstr>
      <vt:lpstr>ColumnTitleRegion1..H12.12</vt:lpstr>
      <vt:lpstr>ColumnTitleRegion1..H12.2</vt:lpstr>
      <vt:lpstr>ColumnTitleRegion1..H12.3</vt:lpstr>
      <vt:lpstr>ColumnTitleRegion1..H12.4</vt:lpstr>
      <vt:lpstr>ColumnTitleRegion1..H12.5</vt:lpstr>
      <vt:lpstr>ColumnTitleRegion1..H12.6</vt:lpstr>
      <vt:lpstr>ColumnTitleRegion1..H12.7</vt:lpstr>
      <vt:lpstr>ColumnTitleRegion1..H12.8</vt:lpstr>
      <vt:lpstr>ColumnTitleRegion1..H12.9</vt:lpstr>
      <vt:lpstr>ColumnTitleRegion2..C14.1</vt:lpstr>
      <vt:lpstr>ColumnTitleRegion2..C14.10</vt:lpstr>
      <vt:lpstr>ColumnTitleRegion2..C14.11</vt:lpstr>
      <vt:lpstr>ColumnTitleRegion2..C14.12</vt:lpstr>
      <vt:lpstr>ColumnTitleRegion2..C14.2</vt:lpstr>
      <vt:lpstr>ColumnTitleRegion2..C14.3</vt:lpstr>
      <vt:lpstr>ColumnTitleRegion2..C14.4</vt:lpstr>
      <vt:lpstr>ColumnTitleRegion2..C14.5</vt:lpstr>
      <vt:lpstr>ColumnTitleRegion2..C14.6</vt:lpstr>
      <vt:lpstr>ColumnTitleRegion2..C14.7</vt:lpstr>
      <vt:lpstr>ColumnTitleRegion2..C14.8</vt:lpstr>
      <vt:lpstr>ColumnTitleRegion2..C14.9</vt:lpstr>
      <vt:lpstr>January!Print_Area</vt:lpstr>
      <vt:lpstr>WeekStart</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2022-12-28T03:23:33Z</dcterms:created>
  <dcterms:modified xsi:type="dcterms:W3CDTF">2024-03-12T14:04:11Z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